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Bennett\OneDrive\SHERQ RM Group\SHERQ GROUP\Guidelines\"/>
    </mc:Choice>
  </mc:AlternateContent>
  <xr:revisionPtr revIDLastSave="0" documentId="8_{A5AC1400-23FE-47CF-BCE6-5C9083186051}" xr6:coauthVersionLast="36" xr6:coauthVersionMax="36" xr10:uidLastSave="{00000000-0000-0000-0000-000000000000}"/>
  <bookViews>
    <workbookView xWindow="240" yWindow="135" windowWidth="20115" windowHeight="7935" activeTab="2" xr2:uid="{00000000-000D-0000-FFFF-FFFF00000000}"/>
  </bookViews>
  <sheets>
    <sheet name="How To" sheetId="4" r:id="rId1"/>
    <sheet name="AUDIT" sheetId="1" r:id="rId2"/>
    <sheet name="MANAGEMENT SUMMARY" sheetId="2" r:id="rId3"/>
    <sheet name="DATA" sheetId="3" state="hidden" r:id="rId4"/>
  </sheets>
  <definedNames>
    <definedName name="_xlnm._FilterDatabase" localSheetId="1" hidden="1">AUDIT!$B$2:$J$265</definedName>
    <definedName name="No">DATA!$B$2:$B$3</definedName>
    <definedName name="_xlnm.Print_Area" localSheetId="1">AUDIT!$B$2:$E$265</definedName>
    <definedName name="_xlnm.Print_Area" localSheetId="0">'How To'!$A$1:$D$18</definedName>
    <definedName name="_xlnm.Print_Area" localSheetId="2">'MANAGEMENT SUMMARY'!$A$1:$H$110</definedName>
    <definedName name="YES">DATA!$A$2:$A$4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37" i="1" l="1"/>
  <c r="H237" i="1"/>
  <c r="H236" i="1"/>
  <c r="G236" i="1"/>
  <c r="E237" i="1"/>
  <c r="E116" i="1"/>
  <c r="E131" i="1" l="1"/>
  <c r="J131" i="1" s="1"/>
  <c r="G131" i="1"/>
  <c r="H131" i="1"/>
  <c r="C4" i="2" l="1"/>
  <c r="G262" i="1"/>
  <c r="H262" i="1"/>
  <c r="J262" i="1"/>
  <c r="G258" i="1"/>
  <c r="H258" i="1"/>
  <c r="G240" i="1"/>
  <c r="H240" i="1"/>
  <c r="G241" i="1"/>
  <c r="H241" i="1"/>
  <c r="G242" i="1"/>
  <c r="H242" i="1"/>
  <c r="G243" i="1"/>
  <c r="H243" i="1"/>
  <c r="G244" i="1"/>
  <c r="H244" i="1"/>
  <c r="G245" i="1"/>
  <c r="H245" i="1"/>
  <c r="G246" i="1"/>
  <c r="H246" i="1"/>
  <c r="G247" i="1"/>
  <c r="H247" i="1"/>
  <c r="G248" i="1"/>
  <c r="H248" i="1"/>
  <c r="G249" i="1"/>
  <c r="H249" i="1"/>
  <c r="G250" i="1"/>
  <c r="H250" i="1"/>
  <c r="H103" i="1"/>
  <c r="G103" i="1"/>
  <c r="E103" i="1"/>
  <c r="E212" i="1"/>
  <c r="E211" i="1"/>
  <c r="E210" i="1"/>
  <c r="E209" i="1"/>
  <c r="E208" i="1"/>
  <c r="E207" i="1"/>
  <c r="B54" i="2"/>
  <c r="B53" i="2"/>
  <c r="B52" i="2"/>
  <c r="B51" i="2"/>
  <c r="B50" i="2"/>
  <c r="B49" i="2"/>
  <c r="B48" i="2"/>
  <c r="B47" i="2"/>
  <c r="B46" i="2"/>
  <c r="B45" i="2"/>
  <c r="B44" i="2"/>
  <c r="B43" i="2"/>
  <c r="B42" i="2"/>
  <c r="B41" i="2"/>
  <c r="B40" i="2"/>
  <c r="B39" i="2"/>
  <c r="E258" i="1" l="1"/>
  <c r="J258" i="1" s="1"/>
  <c r="E240" i="1"/>
  <c r="J240" i="1" s="1"/>
  <c r="E241" i="1"/>
  <c r="J241" i="1" s="1"/>
  <c r="E242" i="1"/>
  <c r="J242" i="1" s="1"/>
  <c r="E243" i="1"/>
  <c r="J243" i="1" s="1"/>
  <c r="E244" i="1"/>
  <c r="J244" i="1" s="1"/>
  <c r="E245" i="1"/>
  <c r="J245" i="1" s="1"/>
  <c r="E246" i="1"/>
  <c r="J246" i="1" s="1"/>
  <c r="E247" i="1"/>
  <c r="J247" i="1" s="1"/>
  <c r="E248" i="1"/>
  <c r="J248" i="1" s="1"/>
  <c r="E249" i="1"/>
  <c r="J249" i="1" s="1"/>
  <c r="E250" i="1"/>
  <c r="J250" i="1" s="1"/>
  <c r="E68" i="1"/>
  <c r="B38" i="2"/>
  <c r="B37" i="2"/>
  <c r="B36" i="2"/>
  <c r="B35" i="2"/>
  <c r="B34" i="2"/>
  <c r="B33" i="2"/>
  <c r="B32" i="2"/>
  <c r="B31" i="2"/>
  <c r="B30" i="2"/>
  <c r="C7" i="2"/>
  <c r="C6" i="2"/>
  <c r="C5" i="2"/>
  <c r="G199" i="1"/>
  <c r="H199" i="1"/>
  <c r="E199" i="1"/>
  <c r="J199" i="1" s="1"/>
  <c r="E265" i="1"/>
  <c r="J265" i="1" s="1"/>
  <c r="E264" i="1"/>
  <c r="J264" i="1" s="1"/>
  <c r="E263" i="1"/>
  <c r="J263" i="1" s="1"/>
  <c r="E261" i="1"/>
  <c r="J261" i="1" s="1"/>
  <c r="E260" i="1"/>
  <c r="J260" i="1" s="1"/>
  <c r="E259" i="1"/>
  <c r="E257" i="1"/>
  <c r="E256" i="1"/>
  <c r="E255" i="1"/>
  <c r="E254" i="1"/>
  <c r="E253" i="1"/>
  <c r="E252" i="1"/>
  <c r="N252" i="1" s="1"/>
  <c r="E239" i="1"/>
  <c r="N239" i="1" s="1"/>
  <c r="J237" i="1"/>
  <c r="E236" i="1"/>
  <c r="M236" i="1" s="1"/>
  <c r="E234" i="1"/>
  <c r="E233" i="1"/>
  <c r="E232" i="1"/>
  <c r="E231" i="1"/>
  <c r="E230" i="1"/>
  <c r="E229" i="1"/>
  <c r="E228" i="1"/>
  <c r="E227" i="1"/>
  <c r="E226" i="1"/>
  <c r="E225" i="1"/>
  <c r="E223" i="1"/>
  <c r="E222" i="1"/>
  <c r="E221" i="1"/>
  <c r="E220" i="1"/>
  <c r="E219" i="1"/>
  <c r="E218" i="1"/>
  <c r="E217" i="1"/>
  <c r="E216" i="1"/>
  <c r="E215" i="1"/>
  <c r="E205" i="1"/>
  <c r="E204" i="1"/>
  <c r="E202" i="1"/>
  <c r="J202" i="1" s="1"/>
  <c r="E201" i="1"/>
  <c r="E198" i="1"/>
  <c r="E197" i="1"/>
  <c r="E196" i="1"/>
  <c r="E195" i="1"/>
  <c r="E194" i="1"/>
  <c r="E193" i="1"/>
  <c r="E192" i="1"/>
  <c r="E191" i="1"/>
  <c r="E188" i="1"/>
  <c r="E187" i="1"/>
  <c r="E186" i="1"/>
  <c r="E185" i="1"/>
  <c r="E184" i="1"/>
  <c r="E183" i="1"/>
  <c r="E182" i="1"/>
  <c r="E181" i="1"/>
  <c r="E180" i="1"/>
  <c r="E179" i="1"/>
  <c r="E178" i="1"/>
  <c r="E177" i="1"/>
  <c r="E176" i="1"/>
  <c r="E175" i="1"/>
  <c r="E174" i="1"/>
  <c r="E173" i="1"/>
  <c r="E172" i="1"/>
  <c r="E170" i="1"/>
  <c r="E169" i="1"/>
  <c r="E168" i="1"/>
  <c r="E167" i="1"/>
  <c r="E166" i="1"/>
  <c r="E165" i="1"/>
  <c r="E164" i="1"/>
  <c r="E163" i="1"/>
  <c r="E162" i="1"/>
  <c r="E160" i="1"/>
  <c r="E159" i="1"/>
  <c r="E158" i="1"/>
  <c r="E156" i="1"/>
  <c r="E155" i="1"/>
  <c r="E154" i="1"/>
  <c r="E153" i="1"/>
  <c r="E151" i="1"/>
  <c r="J151" i="1" s="1"/>
  <c r="E150" i="1"/>
  <c r="E149" i="1"/>
  <c r="E148" i="1"/>
  <c r="E147" i="1"/>
  <c r="E146" i="1"/>
  <c r="E145" i="1"/>
  <c r="E144" i="1"/>
  <c r="E143" i="1"/>
  <c r="E142" i="1"/>
  <c r="E141" i="1"/>
  <c r="E140" i="1"/>
  <c r="E137" i="1"/>
  <c r="E136" i="1"/>
  <c r="E135" i="1"/>
  <c r="E134" i="1"/>
  <c r="E132" i="1"/>
  <c r="E130" i="1"/>
  <c r="E129" i="1"/>
  <c r="E128" i="1"/>
  <c r="E127" i="1"/>
  <c r="E126" i="1"/>
  <c r="E125" i="1"/>
  <c r="E124" i="1"/>
  <c r="E123" i="1"/>
  <c r="E122" i="1"/>
  <c r="E121" i="1"/>
  <c r="E120" i="1"/>
  <c r="E119" i="1"/>
  <c r="E118" i="1"/>
  <c r="E117" i="1"/>
  <c r="E114" i="1"/>
  <c r="E111" i="1"/>
  <c r="E110" i="1"/>
  <c r="E109" i="1"/>
  <c r="E108" i="1"/>
  <c r="E106" i="1"/>
  <c r="E92" i="1"/>
  <c r="J92" i="1" s="1"/>
  <c r="E93" i="1"/>
  <c r="J93" i="1" s="1"/>
  <c r="E94" i="1"/>
  <c r="J94" i="1" s="1"/>
  <c r="E95" i="1"/>
  <c r="J95" i="1" s="1"/>
  <c r="E96" i="1"/>
  <c r="J96" i="1" s="1"/>
  <c r="E97" i="1"/>
  <c r="J97" i="1" s="1"/>
  <c r="E98" i="1"/>
  <c r="J98" i="1" s="1"/>
  <c r="E99" i="1"/>
  <c r="J99" i="1" s="1"/>
  <c r="E100" i="1"/>
  <c r="J100" i="1" s="1"/>
  <c r="E101" i="1"/>
  <c r="J101" i="1" s="1"/>
  <c r="E91" i="1"/>
  <c r="J91" i="1" s="1"/>
  <c r="G92" i="1"/>
  <c r="H92" i="1"/>
  <c r="G93" i="1"/>
  <c r="H93" i="1"/>
  <c r="G94" i="1"/>
  <c r="H94" i="1"/>
  <c r="G95" i="1"/>
  <c r="H95" i="1"/>
  <c r="G96" i="1"/>
  <c r="H96" i="1"/>
  <c r="G97" i="1"/>
  <c r="H97" i="1"/>
  <c r="G98" i="1"/>
  <c r="H98" i="1"/>
  <c r="G99" i="1"/>
  <c r="H99" i="1"/>
  <c r="G100" i="1"/>
  <c r="H100" i="1"/>
  <c r="G101" i="1"/>
  <c r="H101" i="1"/>
  <c r="G117" i="1"/>
  <c r="G118" i="1"/>
  <c r="G119" i="1"/>
  <c r="G120" i="1"/>
  <c r="G121" i="1"/>
  <c r="G122" i="1"/>
  <c r="G123" i="1"/>
  <c r="G124" i="1"/>
  <c r="G125" i="1"/>
  <c r="G126" i="1"/>
  <c r="G127" i="1"/>
  <c r="G128" i="1"/>
  <c r="G129" i="1"/>
  <c r="G130" i="1"/>
  <c r="G132" i="1"/>
  <c r="G116" i="1"/>
  <c r="H116" i="1"/>
  <c r="B18" i="2"/>
  <c r="B21" i="2"/>
  <c r="G235" i="1" l="1"/>
  <c r="M239" i="1"/>
  <c r="H235" i="1"/>
  <c r="M252" i="1"/>
  <c r="J236" i="1"/>
  <c r="J235" i="1" s="1"/>
  <c r="N236" i="1"/>
  <c r="J90" i="1"/>
  <c r="B29" i="2"/>
  <c r="B28" i="2"/>
  <c r="B27" i="2"/>
  <c r="B26" i="2"/>
  <c r="B25" i="2"/>
  <c r="B24" i="2"/>
  <c r="B23" i="2"/>
  <c r="B22" i="2"/>
  <c r="B20" i="2"/>
  <c r="B19" i="2"/>
  <c r="B3" i="2"/>
  <c r="I235" i="1" l="1"/>
  <c r="F235" i="1" s="1"/>
  <c r="G52" i="2" s="1"/>
  <c r="H52" i="2" s="1"/>
  <c r="H87" i="1"/>
  <c r="H88" i="1"/>
  <c r="H89" i="1"/>
  <c r="H86" i="1"/>
  <c r="G87" i="1"/>
  <c r="G88" i="1"/>
  <c r="G89" i="1"/>
  <c r="G86" i="1"/>
  <c r="E87" i="1"/>
  <c r="J87" i="1" s="1"/>
  <c r="E88" i="1"/>
  <c r="J88" i="1" s="1"/>
  <c r="E89" i="1"/>
  <c r="J89" i="1" s="1"/>
  <c r="E86" i="1"/>
  <c r="E73" i="1"/>
  <c r="E74" i="1"/>
  <c r="E75" i="1"/>
  <c r="E76" i="1"/>
  <c r="E77" i="1"/>
  <c r="E78" i="1"/>
  <c r="E79" i="1"/>
  <c r="E80" i="1"/>
  <c r="E81" i="1"/>
  <c r="E82" i="1"/>
  <c r="J82" i="1" s="1"/>
  <c r="E83" i="1"/>
  <c r="J83" i="1" s="1"/>
  <c r="E72" i="1"/>
  <c r="E65" i="1"/>
  <c r="J65" i="1" s="1"/>
  <c r="E66" i="1"/>
  <c r="J66" i="1" s="1"/>
  <c r="E67" i="1"/>
  <c r="J67" i="1" s="1"/>
  <c r="E70" i="1"/>
  <c r="J70" i="1" s="1"/>
  <c r="E64" i="1"/>
  <c r="J64" i="1" s="1"/>
  <c r="E62" i="1"/>
  <c r="E54" i="1"/>
  <c r="E55" i="1"/>
  <c r="E56" i="1"/>
  <c r="E57" i="1"/>
  <c r="E58" i="1"/>
  <c r="E59" i="1"/>
  <c r="E60" i="1"/>
  <c r="E53" i="1"/>
  <c r="H44" i="1"/>
  <c r="H45" i="1"/>
  <c r="H46" i="1"/>
  <c r="H47" i="1"/>
  <c r="H48" i="1"/>
  <c r="H49" i="1"/>
  <c r="H50" i="1"/>
  <c r="H51" i="1"/>
  <c r="H43" i="1"/>
  <c r="G44" i="1"/>
  <c r="G45" i="1"/>
  <c r="G46" i="1"/>
  <c r="G47" i="1"/>
  <c r="G48" i="1"/>
  <c r="G49" i="1"/>
  <c r="G50" i="1"/>
  <c r="G51" i="1"/>
  <c r="G43" i="1"/>
  <c r="G41" i="1"/>
  <c r="G40" i="1"/>
  <c r="E51" i="1"/>
  <c r="E50" i="1"/>
  <c r="E49" i="1"/>
  <c r="E48" i="1"/>
  <c r="E47" i="1"/>
  <c r="E46" i="1"/>
  <c r="E43" i="1"/>
  <c r="E45" i="1"/>
  <c r="E44"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H22" i="1"/>
  <c r="G22" i="1"/>
  <c r="E41" i="1"/>
  <c r="E40" i="1"/>
  <c r="E23" i="1"/>
  <c r="E24" i="1"/>
  <c r="E25" i="1"/>
  <c r="E26" i="1"/>
  <c r="E27" i="1"/>
  <c r="E28" i="1"/>
  <c r="E29" i="1"/>
  <c r="E30" i="1"/>
  <c r="E31" i="1"/>
  <c r="E32" i="1"/>
  <c r="E33" i="1"/>
  <c r="E34" i="1"/>
  <c r="E35" i="1"/>
  <c r="E36" i="1"/>
  <c r="E37" i="1"/>
  <c r="E38" i="1"/>
  <c r="E22" i="1"/>
  <c r="J63" i="1" l="1"/>
  <c r="G21" i="1"/>
  <c r="E13" i="1"/>
  <c r="J13" i="1" s="1"/>
  <c r="E14" i="1"/>
  <c r="J14" i="1" s="1"/>
  <c r="E15" i="1"/>
  <c r="J15" i="1" s="1"/>
  <c r="E16" i="1"/>
  <c r="J16" i="1" s="1"/>
  <c r="E17" i="1"/>
  <c r="J17" i="1" s="1"/>
  <c r="E18" i="1"/>
  <c r="J18" i="1" s="1"/>
  <c r="E19" i="1"/>
  <c r="J19" i="1" s="1"/>
  <c r="E20" i="1"/>
  <c r="J20" i="1" s="1"/>
  <c r="E12" i="1"/>
  <c r="J12" i="1" s="1"/>
  <c r="J103" i="1" l="1"/>
  <c r="J102" i="1" l="1"/>
  <c r="J86" i="1"/>
  <c r="J85" i="1" s="1"/>
  <c r="J84" i="1" l="1"/>
  <c r="G85" i="1"/>
  <c r="H85" i="1"/>
  <c r="I85" i="1" l="1"/>
  <c r="F85" i="1" s="1"/>
  <c r="G28" i="2" l="1"/>
  <c r="H28" i="2" s="1"/>
  <c r="E85" i="1"/>
  <c r="J28" i="1"/>
  <c r="J62" i="1"/>
  <c r="J61" i="1" s="1"/>
  <c r="G83" i="1"/>
  <c r="H83" i="1"/>
  <c r="G82" i="1"/>
  <c r="H82" i="1"/>
  <c r="J43" i="1"/>
  <c r="J33" i="1"/>
  <c r="J34" i="1"/>
  <c r="N85" i="1" l="1"/>
  <c r="M85" i="1"/>
  <c r="B7" i="2"/>
  <c r="B6" i="2"/>
  <c r="B5" i="2"/>
  <c r="B4" i="2"/>
  <c r="G252" i="1"/>
  <c r="H252" i="1"/>
  <c r="G253" i="1"/>
  <c r="H253" i="1"/>
  <c r="G254" i="1"/>
  <c r="H254" i="1"/>
  <c r="G255" i="1"/>
  <c r="H255" i="1"/>
  <c r="G256" i="1"/>
  <c r="H256" i="1"/>
  <c r="G257" i="1"/>
  <c r="H257" i="1"/>
  <c r="G259" i="1"/>
  <c r="H259" i="1"/>
  <c r="G260" i="1"/>
  <c r="H260" i="1"/>
  <c r="G261" i="1"/>
  <c r="H261" i="1"/>
  <c r="G263" i="1"/>
  <c r="H263" i="1"/>
  <c r="G264" i="1"/>
  <c r="H264" i="1"/>
  <c r="G265" i="1"/>
  <c r="H265" i="1"/>
  <c r="J32" i="1"/>
  <c r="J35" i="1"/>
  <c r="J36" i="1"/>
  <c r="J37" i="1"/>
  <c r="J38" i="1"/>
  <c r="J40" i="1"/>
  <c r="J41" i="1"/>
  <c r="J44" i="1"/>
  <c r="J45" i="1"/>
  <c r="J46" i="1"/>
  <c r="J47" i="1"/>
  <c r="J48" i="1"/>
  <c r="J49" i="1"/>
  <c r="J50" i="1"/>
  <c r="J51" i="1"/>
  <c r="J53" i="1"/>
  <c r="J54" i="1"/>
  <c r="J55" i="1"/>
  <c r="J56" i="1"/>
  <c r="J57" i="1"/>
  <c r="J58" i="1"/>
  <c r="J59" i="1"/>
  <c r="J60" i="1"/>
  <c r="J72" i="1"/>
  <c r="J73" i="1"/>
  <c r="J74" i="1"/>
  <c r="J75" i="1"/>
  <c r="J76" i="1"/>
  <c r="J77" i="1"/>
  <c r="J78" i="1"/>
  <c r="J79" i="1"/>
  <c r="J80" i="1"/>
  <c r="J81" i="1"/>
  <c r="J106" i="1"/>
  <c r="J108" i="1"/>
  <c r="J109" i="1"/>
  <c r="J110" i="1"/>
  <c r="J111" i="1"/>
  <c r="J114" i="1"/>
  <c r="J113" i="1" s="1"/>
  <c r="J116" i="1"/>
  <c r="J117" i="1"/>
  <c r="J118" i="1"/>
  <c r="J119" i="1"/>
  <c r="J120" i="1"/>
  <c r="J121" i="1"/>
  <c r="J122" i="1"/>
  <c r="J123" i="1"/>
  <c r="J124" i="1"/>
  <c r="J125" i="1"/>
  <c r="J126" i="1"/>
  <c r="J127" i="1"/>
  <c r="J128" i="1"/>
  <c r="J129" i="1"/>
  <c r="J130" i="1"/>
  <c r="J132" i="1"/>
  <c r="J134" i="1"/>
  <c r="J135" i="1"/>
  <c r="J136" i="1"/>
  <c r="J137" i="1"/>
  <c r="J140" i="1"/>
  <c r="J141" i="1"/>
  <c r="J142" i="1"/>
  <c r="J143" i="1"/>
  <c r="J144" i="1"/>
  <c r="J145" i="1"/>
  <c r="J146" i="1"/>
  <c r="J147" i="1"/>
  <c r="J148" i="1"/>
  <c r="J149" i="1"/>
  <c r="J150" i="1"/>
  <c r="J153" i="1"/>
  <c r="J154" i="1"/>
  <c r="J155" i="1"/>
  <c r="J156" i="1"/>
  <c r="J158" i="1"/>
  <c r="J159" i="1"/>
  <c r="J160" i="1"/>
  <c r="J162" i="1"/>
  <c r="J163" i="1"/>
  <c r="J164" i="1"/>
  <c r="J165" i="1"/>
  <c r="J166" i="1"/>
  <c r="J167" i="1"/>
  <c r="J168" i="1"/>
  <c r="J169" i="1"/>
  <c r="J170" i="1"/>
  <c r="J172" i="1"/>
  <c r="J173" i="1"/>
  <c r="J174" i="1"/>
  <c r="J175" i="1"/>
  <c r="J176" i="1"/>
  <c r="J177" i="1"/>
  <c r="J178" i="1"/>
  <c r="J179" i="1"/>
  <c r="J180" i="1"/>
  <c r="J181" i="1"/>
  <c r="J182" i="1"/>
  <c r="J183" i="1"/>
  <c r="J184" i="1"/>
  <c r="J185" i="1"/>
  <c r="J186" i="1"/>
  <c r="J187" i="1"/>
  <c r="J188" i="1"/>
  <c r="J191" i="1"/>
  <c r="J192" i="1"/>
  <c r="J193" i="1"/>
  <c r="J194" i="1"/>
  <c r="J195" i="1"/>
  <c r="J196" i="1"/>
  <c r="J197" i="1"/>
  <c r="J198" i="1"/>
  <c r="J201" i="1"/>
  <c r="J200" i="1" s="1"/>
  <c r="J204" i="1"/>
  <c r="J205" i="1"/>
  <c r="J207" i="1"/>
  <c r="J208" i="1"/>
  <c r="J209" i="1"/>
  <c r="J210" i="1"/>
  <c r="J211" i="1"/>
  <c r="J212" i="1"/>
  <c r="J215" i="1"/>
  <c r="J216" i="1"/>
  <c r="J217" i="1"/>
  <c r="J218" i="1"/>
  <c r="J219" i="1"/>
  <c r="J220" i="1"/>
  <c r="J221" i="1"/>
  <c r="J222" i="1"/>
  <c r="J223" i="1"/>
  <c r="J225" i="1"/>
  <c r="J226" i="1"/>
  <c r="J227" i="1"/>
  <c r="J228" i="1"/>
  <c r="J229" i="1"/>
  <c r="J230" i="1"/>
  <c r="J231" i="1"/>
  <c r="J232" i="1"/>
  <c r="J233" i="1"/>
  <c r="J234" i="1"/>
  <c r="J239" i="1"/>
  <c r="J252" i="1"/>
  <c r="J253" i="1"/>
  <c r="J254" i="1"/>
  <c r="J255" i="1"/>
  <c r="J256" i="1"/>
  <c r="J257" i="1"/>
  <c r="J259" i="1"/>
  <c r="J238" i="1" l="1"/>
  <c r="J251" i="1"/>
  <c r="G251" i="1"/>
  <c r="H251" i="1"/>
  <c r="I251" i="1" s="1"/>
  <c r="F251" i="1" s="1"/>
  <c r="G54" i="2" s="1"/>
  <c r="H54" i="2" s="1"/>
  <c r="J203" i="1"/>
  <c r="J133" i="1"/>
  <c r="J224" i="1"/>
  <c r="J171" i="1"/>
  <c r="J115" i="1"/>
  <c r="J214" i="1"/>
  <c r="J139" i="1"/>
  <c r="J52" i="1"/>
  <c r="J206" i="1"/>
  <c r="J190" i="1"/>
  <c r="J189" i="1" s="1"/>
  <c r="J71" i="1"/>
  <c r="J39" i="1"/>
  <c r="J42" i="1"/>
  <c r="J22" i="1"/>
  <c r="J23" i="1"/>
  <c r="J24" i="1"/>
  <c r="J29" i="1"/>
  <c r="J30" i="1"/>
  <c r="J31" i="1"/>
  <c r="J213" i="1" l="1"/>
  <c r="J112" i="1"/>
  <c r="J21" i="1"/>
  <c r="J11" i="1"/>
  <c r="H13" i="1"/>
  <c r="H14" i="1"/>
  <c r="H15" i="1"/>
  <c r="H16" i="1"/>
  <c r="H17" i="1"/>
  <c r="H18" i="1"/>
  <c r="H20" i="1"/>
  <c r="H40" i="1"/>
  <c r="H41" i="1"/>
  <c r="H53" i="1"/>
  <c r="H54" i="1"/>
  <c r="H55" i="1"/>
  <c r="H56" i="1"/>
  <c r="H57" i="1"/>
  <c r="H58" i="1"/>
  <c r="H59" i="1"/>
  <c r="H60" i="1"/>
  <c r="H62" i="1"/>
  <c r="H64" i="1"/>
  <c r="H65" i="1"/>
  <c r="H66" i="1"/>
  <c r="H67" i="1"/>
  <c r="H70" i="1"/>
  <c r="H72" i="1"/>
  <c r="H73" i="1"/>
  <c r="H74" i="1"/>
  <c r="H75" i="1"/>
  <c r="H76" i="1"/>
  <c r="H77" i="1"/>
  <c r="H78" i="1"/>
  <c r="H79" i="1"/>
  <c r="H80" i="1"/>
  <c r="H81" i="1"/>
  <c r="H91" i="1"/>
  <c r="H106" i="1"/>
  <c r="H108" i="1"/>
  <c r="H109" i="1"/>
  <c r="H110" i="1"/>
  <c r="H111" i="1"/>
  <c r="H114" i="1"/>
  <c r="H117" i="1"/>
  <c r="H118" i="1"/>
  <c r="H119" i="1"/>
  <c r="H120" i="1"/>
  <c r="H121" i="1"/>
  <c r="H122" i="1"/>
  <c r="H123" i="1"/>
  <c r="H124" i="1"/>
  <c r="H125" i="1"/>
  <c r="H126" i="1"/>
  <c r="H127" i="1"/>
  <c r="H128" i="1"/>
  <c r="H129" i="1"/>
  <c r="H130" i="1"/>
  <c r="H132" i="1"/>
  <c r="H134" i="1"/>
  <c r="H135" i="1"/>
  <c r="H136" i="1"/>
  <c r="H137" i="1"/>
  <c r="H140" i="1"/>
  <c r="H141" i="1"/>
  <c r="H142" i="1"/>
  <c r="H143" i="1"/>
  <c r="H144" i="1"/>
  <c r="H145" i="1"/>
  <c r="H146" i="1"/>
  <c r="H147" i="1"/>
  <c r="H148" i="1"/>
  <c r="H149" i="1"/>
  <c r="H150" i="1"/>
  <c r="H151" i="1"/>
  <c r="H153" i="1"/>
  <c r="H154" i="1"/>
  <c r="H155" i="1"/>
  <c r="H156" i="1"/>
  <c r="H158" i="1"/>
  <c r="H159" i="1"/>
  <c r="H160" i="1"/>
  <c r="H162" i="1"/>
  <c r="H163" i="1"/>
  <c r="H164" i="1"/>
  <c r="H165" i="1"/>
  <c r="H166" i="1"/>
  <c r="H167" i="1"/>
  <c r="H168" i="1"/>
  <c r="H169" i="1"/>
  <c r="H170" i="1"/>
  <c r="H172" i="1"/>
  <c r="H173" i="1"/>
  <c r="H174" i="1"/>
  <c r="H175" i="1"/>
  <c r="H176" i="1"/>
  <c r="H177" i="1"/>
  <c r="H178" i="1"/>
  <c r="H179" i="1"/>
  <c r="H180" i="1"/>
  <c r="H181" i="1"/>
  <c r="H182" i="1"/>
  <c r="H183" i="1"/>
  <c r="H184" i="1"/>
  <c r="H185" i="1"/>
  <c r="H186" i="1"/>
  <c r="H187" i="1"/>
  <c r="H188" i="1"/>
  <c r="H191" i="1"/>
  <c r="H192" i="1"/>
  <c r="H193" i="1"/>
  <c r="H194" i="1"/>
  <c r="H195" i="1"/>
  <c r="H196" i="1"/>
  <c r="H197" i="1"/>
  <c r="H198" i="1"/>
  <c r="H201" i="1"/>
  <c r="H202" i="1"/>
  <c r="H204" i="1"/>
  <c r="H205" i="1"/>
  <c r="H207" i="1"/>
  <c r="H208" i="1"/>
  <c r="H209" i="1"/>
  <c r="H210" i="1"/>
  <c r="H211" i="1"/>
  <c r="H212" i="1"/>
  <c r="H215" i="1"/>
  <c r="H216" i="1"/>
  <c r="H217" i="1"/>
  <c r="H218" i="1"/>
  <c r="H219" i="1"/>
  <c r="H220" i="1"/>
  <c r="H221" i="1"/>
  <c r="H222" i="1"/>
  <c r="H223" i="1"/>
  <c r="H225" i="1"/>
  <c r="H226" i="1"/>
  <c r="H227" i="1"/>
  <c r="H228" i="1"/>
  <c r="H229" i="1"/>
  <c r="H230" i="1"/>
  <c r="H231" i="1"/>
  <c r="H232" i="1"/>
  <c r="H233" i="1"/>
  <c r="H234" i="1"/>
  <c r="H239" i="1"/>
  <c r="H238" i="1" s="1"/>
  <c r="H12" i="1"/>
  <c r="G13" i="1"/>
  <c r="G14" i="1"/>
  <c r="G15" i="1"/>
  <c r="G16" i="1"/>
  <c r="G17" i="1"/>
  <c r="G18" i="1"/>
  <c r="G20" i="1"/>
  <c r="G53" i="1"/>
  <c r="G54" i="1"/>
  <c r="G55" i="1"/>
  <c r="G56" i="1"/>
  <c r="G57" i="1"/>
  <c r="G58" i="1"/>
  <c r="G59" i="1"/>
  <c r="G60" i="1"/>
  <c r="G62" i="1"/>
  <c r="G64" i="1"/>
  <c r="G65" i="1"/>
  <c r="G66" i="1"/>
  <c r="G67" i="1"/>
  <c r="G70" i="1"/>
  <c r="G72" i="1"/>
  <c r="G73" i="1"/>
  <c r="G74" i="1"/>
  <c r="G75" i="1"/>
  <c r="G76" i="1"/>
  <c r="G77" i="1"/>
  <c r="G78" i="1"/>
  <c r="G79" i="1"/>
  <c r="G80" i="1"/>
  <c r="G81" i="1"/>
  <c r="G91" i="1"/>
  <c r="G106" i="1"/>
  <c r="G108" i="1"/>
  <c r="G109" i="1"/>
  <c r="G110" i="1"/>
  <c r="G111" i="1"/>
  <c r="G114" i="1"/>
  <c r="G134" i="1"/>
  <c r="G135" i="1"/>
  <c r="G136" i="1"/>
  <c r="G137" i="1"/>
  <c r="G140" i="1"/>
  <c r="G141" i="1"/>
  <c r="G142" i="1"/>
  <c r="G143" i="1"/>
  <c r="G144" i="1"/>
  <c r="G145" i="1"/>
  <c r="G146" i="1"/>
  <c r="G147" i="1"/>
  <c r="G148" i="1"/>
  <c r="G149" i="1"/>
  <c r="G150" i="1"/>
  <c r="G151" i="1"/>
  <c r="G153" i="1"/>
  <c r="G154" i="1"/>
  <c r="G155" i="1"/>
  <c r="G156" i="1"/>
  <c r="G158" i="1"/>
  <c r="G159" i="1"/>
  <c r="G160" i="1"/>
  <c r="G162" i="1"/>
  <c r="G163" i="1"/>
  <c r="G164" i="1"/>
  <c r="G165" i="1"/>
  <c r="G166" i="1"/>
  <c r="G167" i="1"/>
  <c r="G168" i="1"/>
  <c r="G169" i="1"/>
  <c r="G170" i="1"/>
  <c r="G172" i="1"/>
  <c r="G173" i="1"/>
  <c r="G174" i="1"/>
  <c r="G175" i="1"/>
  <c r="G176" i="1"/>
  <c r="G177" i="1"/>
  <c r="G178" i="1"/>
  <c r="G179" i="1"/>
  <c r="G180" i="1"/>
  <c r="G181" i="1"/>
  <c r="G182" i="1"/>
  <c r="G183" i="1"/>
  <c r="G184" i="1"/>
  <c r="G185" i="1"/>
  <c r="G186" i="1"/>
  <c r="G187" i="1"/>
  <c r="G188" i="1"/>
  <c r="G191" i="1"/>
  <c r="G192" i="1"/>
  <c r="G193" i="1"/>
  <c r="G194" i="1"/>
  <c r="G195" i="1"/>
  <c r="G196" i="1"/>
  <c r="G197" i="1"/>
  <c r="G198" i="1"/>
  <c r="G201" i="1"/>
  <c r="G202" i="1"/>
  <c r="G204" i="1"/>
  <c r="G205" i="1"/>
  <c r="G207" i="1"/>
  <c r="G208" i="1"/>
  <c r="G209" i="1"/>
  <c r="G210" i="1"/>
  <c r="G211" i="1"/>
  <c r="G212" i="1"/>
  <c r="G215" i="1"/>
  <c r="G216" i="1"/>
  <c r="G217" i="1"/>
  <c r="G218" i="1"/>
  <c r="G219" i="1"/>
  <c r="G220" i="1"/>
  <c r="G221" i="1"/>
  <c r="G222" i="1"/>
  <c r="G223" i="1"/>
  <c r="G225" i="1"/>
  <c r="G226" i="1"/>
  <c r="G227" i="1"/>
  <c r="G228" i="1"/>
  <c r="G229" i="1"/>
  <c r="G230" i="1"/>
  <c r="G231" i="1"/>
  <c r="G232" i="1"/>
  <c r="G233" i="1"/>
  <c r="G234" i="1"/>
  <c r="G239" i="1"/>
  <c r="G238" i="1" s="1"/>
  <c r="G12" i="1"/>
  <c r="I238" i="1" l="1"/>
  <c r="F238" i="1" s="1"/>
  <c r="G53" i="2" s="1"/>
  <c r="H53" i="2" s="1"/>
  <c r="J10" i="1"/>
  <c r="H90" i="1"/>
  <c r="G90" i="1"/>
  <c r="G71" i="1"/>
  <c r="H71" i="1"/>
  <c r="H39" i="1"/>
  <c r="G157" i="1"/>
  <c r="H161" i="1"/>
  <c r="G152" i="1"/>
  <c r="H157" i="1"/>
  <c r="H152" i="1"/>
  <c r="G161" i="1"/>
  <c r="H21" i="1"/>
  <c r="G171" i="1"/>
  <c r="H171" i="1"/>
  <c r="G39" i="1"/>
  <c r="H61" i="1"/>
  <c r="H63" i="1"/>
  <c r="H115" i="1"/>
  <c r="H105" i="1"/>
  <c r="H42" i="1"/>
  <c r="H11" i="1"/>
  <c r="G105" i="1"/>
  <c r="G203" i="1"/>
  <c r="G139" i="1"/>
  <c r="G61" i="1"/>
  <c r="G52" i="1"/>
  <c r="H190" i="1"/>
  <c r="G190" i="1"/>
  <c r="G224" i="1"/>
  <c r="G206" i="1"/>
  <c r="G133" i="1"/>
  <c r="G113" i="1"/>
  <c r="G107" i="1"/>
  <c r="H139" i="1"/>
  <c r="H52" i="1"/>
  <c r="G115" i="1"/>
  <c r="G11" i="1"/>
  <c r="G214" i="1"/>
  <c r="G200" i="1"/>
  <c r="G63" i="1"/>
  <c r="G42" i="1"/>
  <c r="H113" i="1"/>
  <c r="H203" i="1"/>
  <c r="H224" i="1"/>
  <c r="H206" i="1"/>
  <c r="H133" i="1"/>
  <c r="H107" i="1"/>
  <c r="G102" i="1"/>
  <c r="H214" i="1"/>
  <c r="H200" i="1"/>
  <c r="H102" i="1"/>
  <c r="E10" i="1" l="1"/>
  <c r="G10" i="1"/>
  <c r="H10" i="1"/>
  <c r="I63" i="1"/>
  <c r="F63" i="1" s="1"/>
  <c r="I90" i="1"/>
  <c r="F90" i="1" s="1"/>
  <c r="I157" i="1"/>
  <c r="F157" i="1" s="1"/>
  <c r="G41" i="2" s="1"/>
  <c r="H41" i="2" s="1"/>
  <c r="I171" i="1"/>
  <c r="F171" i="1" s="1"/>
  <c r="G43" i="2" s="1"/>
  <c r="H43" i="2" s="1"/>
  <c r="I224" i="1"/>
  <c r="F224" i="1" s="1"/>
  <c r="G51" i="2" s="1"/>
  <c r="H51" i="2" s="1"/>
  <c r="I214" i="1"/>
  <c r="F214" i="1" s="1"/>
  <c r="G50" i="2" s="1"/>
  <c r="H50" i="2" s="1"/>
  <c r="I206" i="1"/>
  <c r="F206" i="1" s="1"/>
  <c r="G48" i="2" s="1"/>
  <c r="H48" i="2" s="1"/>
  <c r="I203" i="1"/>
  <c r="F203" i="1" s="1"/>
  <c r="G47" i="2" s="1"/>
  <c r="H47" i="2" s="1"/>
  <c r="I200" i="1"/>
  <c r="F200" i="1" s="1"/>
  <c r="G46" i="2" s="1"/>
  <c r="H46" i="2" s="1"/>
  <c r="I190" i="1"/>
  <c r="F190" i="1" s="1"/>
  <c r="G45" i="2" s="1"/>
  <c r="H45" i="2" s="1"/>
  <c r="I161" i="1"/>
  <c r="F161" i="1" s="1"/>
  <c r="G42" i="2" s="1"/>
  <c r="H42" i="2" s="1"/>
  <c r="I152" i="1"/>
  <c r="F152" i="1" s="1"/>
  <c r="G40" i="2" s="1"/>
  <c r="H40" i="2" s="1"/>
  <c r="I139" i="1"/>
  <c r="I133" i="1"/>
  <c r="F133" i="1" s="1"/>
  <c r="G37" i="2" s="1"/>
  <c r="H37" i="2" s="1"/>
  <c r="I115" i="1"/>
  <c r="F115" i="1" s="1"/>
  <c r="G36" i="2" s="1"/>
  <c r="H36" i="2" s="1"/>
  <c r="I113" i="1"/>
  <c r="I107" i="1"/>
  <c r="F107" i="1" s="1"/>
  <c r="G33" i="2" s="1"/>
  <c r="H33" i="2" s="1"/>
  <c r="I105" i="1"/>
  <c r="F105" i="1" s="1"/>
  <c r="G32" i="2" s="1"/>
  <c r="H32" i="2" s="1"/>
  <c r="I102" i="1"/>
  <c r="F102" i="1" s="1"/>
  <c r="G30" i="2" s="1"/>
  <c r="H30" i="2" s="1"/>
  <c r="I21" i="1"/>
  <c r="I71" i="1"/>
  <c r="F71" i="1" s="1"/>
  <c r="G26" i="2" s="1"/>
  <c r="H26" i="2" s="1"/>
  <c r="I61" i="1"/>
  <c r="F61" i="1" s="1"/>
  <c r="G24" i="2" s="1"/>
  <c r="H24" i="2" s="1"/>
  <c r="I52" i="1"/>
  <c r="F52" i="1" s="1"/>
  <c r="G23" i="2" s="1"/>
  <c r="H23" i="2" s="1"/>
  <c r="I42" i="1"/>
  <c r="F42" i="1" s="1"/>
  <c r="G22" i="2" s="1"/>
  <c r="H22" i="2" s="1"/>
  <c r="I39" i="1"/>
  <c r="I11" i="1"/>
  <c r="F11" i="1" s="1"/>
  <c r="F213" i="1" l="1"/>
  <c r="G49" i="2" s="1"/>
  <c r="H49" i="2" s="1"/>
  <c r="F189" i="1"/>
  <c r="G44" i="2" s="1"/>
  <c r="H44" i="2" s="1"/>
  <c r="G29" i="2"/>
  <c r="H29" i="2" s="1"/>
  <c r="F84" i="1"/>
  <c r="G19" i="2"/>
  <c r="H19" i="2" s="1"/>
  <c r="F104" i="1"/>
  <c r="G31" i="2" s="1"/>
  <c r="H31" i="2" s="1"/>
  <c r="E63" i="1"/>
  <c r="G25" i="2"/>
  <c r="H25" i="2" s="1"/>
  <c r="F139" i="1"/>
  <c r="G39" i="2" s="1"/>
  <c r="H39" i="2" s="1"/>
  <c r="F113" i="1"/>
  <c r="E115" i="1"/>
  <c r="M115" i="1" s="1"/>
  <c r="F39" i="1"/>
  <c r="F21" i="1"/>
  <c r="E11" i="1"/>
  <c r="E157" i="1"/>
  <c r="E90" i="1"/>
  <c r="E161" i="1"/>
  <c r="E224" i="1"/>
  <c r="E171" i="1"/>
  <c r="E214" i="1"/>
  <c r="E206" i="1"/>
  <c r="E203" i="1"/>
  <c r="E200" i="1"/>
  <c r="E133" i="1"/>
  <c r="E107" i="1"/>
  <c r="E42" i="1"/>
  <c r="E71" i="1"/>
  <c r="E52" i="1"/>
  <c r="E190" i="1"/>
  <c r="E152" i="1"/>
  <c r="E102" i="1"/>
  <c r="E61" i="1"/>
  <c r="F112" i="1" l="1"/>
  <c r="G34" i="2" s="1"/>
  <c r="H34" i="2" s="1"/>
  <c r="G35" i="2"/>
  <c r="H35" i="2" s="1"/>
  <c r="E139" i="1"/>
  <c r="N139" i="1" s="1"/>
  <c r="F138" i="1"/>
  <c r="G38" i="2" s="1"/>
  <c r="H38" i="2" s="1"/>
  <c r="F10" i="1"/>
  <c r="N71" i="1"/>
  <c r="M71" i="1"/>
  <c r="N11" i="1"/>
  <c r="M11" i="1"/>
  <c r="E21" i="1"/>
  <c r="G20" i="2"/>
  <c r="H20" i="2" s="1"/>
  <c r="N42" i="1"/>
  <c r="M42" i="1"/>
  <c r="E39" i="1"/>
  <c r="G21" i="2"/>
  <c r="H21" i="2" s="1"/>
  <c r="M63" i="1"/>
  <c r="N63" i="1"/>
  <c r="N61" i="1"/>
  <c r="M61" i="1"/>
  <c r="M52" i="1"/>
  <c r="N52" i="1"/>
  <c r="N115" i="1"/>
  <c r="N206" i="1"/>
  <c r="M206" i="1"/>
  <c r="N203" i="1"/>
  <c r="M203" i="1"/>
  <c r="M200" i="1"/>
  <c r="N200" i="1"/>
  <c r="M190" i="1"/>
  <c r="N190" i="1"/>
  <c r="J161" i="1"/>
  <c r="M161" i="1"/>
  <c r="N161" i="1"/>
  <c r="J157" i="1"/>
  <c r="M157" i="1"/>
  <c r="N157" i="1"/>
  <c r="N152" i="1"/>
  <c r="M152" i="1"/>
  <c r="N171" i="1"/>
  <c r="M171" i="1"/>
  <c r="N214" i="1"/>
  <c r="M214" i="1"/>
  <c r="N224" i="1"/>
  <c r="M224" i="1"/>
  <c r="M133" i="1"/>
  <c r="N133" i="1"/>
  <c r="E113" i="1"/>
  <c r="J107" i="1"/>
  <c r="M107" i="1"/>
  <c r="N107" i="1"/>
  <c r="N102" i="1"/>
  <c r="M102" i="1"/>
  <c r="N90" i="1"/>
  <c r="M90" i="1"/>
  <c r="G27" i="2"/>
  <c r="H27" i="2" s="1"/>
  <c r="E105" i="1"/>
  <c r="E213" i="1"/>
  <c r="J152" i="1"/>
  <c r="J138" i="1" l="1"/>
  <c r="E112" i="1"/>
  <c r="N39" i="1"/>
  <c r="M39" i="1"/>
  <c r="E138" i="1"/>
  <c r="M139" i="1"/>
  <c r="E5" i="1"/>
  <c r="G6" i="2" s="1"/>
  <c r="G18" i="2"/>
  <c r="H18" i="2" s="1"/>
  <c r="M21" i="1"/>
  <c r="N21" i="1"/>
  <c r="M113" i="1"/>
  <c r="N113" i="1"/>
  <c r="J105" i="1"/>
  <c r="J104" i="1" s="1"/>
  <c r="M105" i="1"/>
  <c r="N105" i="1"/>
  <c r="E189" i="1"/>
  <c r="E104" i="1"/>
  <c r="E84" i="1"/>
  <c r="J7" i="1" l="1"/>
  <c r="E7" i="1" s="1"/>
  <c r="G7" i="2" s="1"/>
  <c r="M10" i="1"/>
  <c r="G14" i="2" s="1"/>
  <c r="N10" i="1"/>
  <c r="G15" i="2" s="1"/>
  <c r="E235" i="1"/>
  <c r="E238" i="1"/>
  <c r="E251" i="1"/>
</calcChain>
</file>

<file path=xl/sharedStrings.xml><?xml version="1.0" encoding="utf-8"?>
<sst xmlns="http://schemas.openxmlformats.org/spreadsheetml/2006/main" count="547" uniqueCount="311">
  <si>
    <t>SECTION 7 : HEALTH AND SAFETY POLICY</t>
  </si>
  <si>
    <t>2. Does the policy address the protection of employees?</t>
  </si>
  <si>
    <t>SECTION 8: DUTIES OF EMPLOYERS TO THEIR EMPLOYEES</t>
  </si>
  <si>
    <t>SECTION 9 : GENERAL DUTIES OF EMPLOYERS – OTHER PERSONS</t>
  </si>
  <si>
    <t>SECTION 13 : DUTY TO INFORM</t>
  </si>
  <si>
    <t>SECTION 14 : GENERAL DUTIES OF EMPLOYEES</t>
  </si>
  <si>
    <t>SECTION 15 : DUTY NOT TO INTERFERE WITH, DAMAGE OR MISUSE THINGS</t>
  </si>
  <si>
    <t>REGULATION 2 : RESPONSIBILITY FOR ELECTRICAL INSTALLATION</t>
  </si>
  <si>
    <t>REGULATION 3 : CERTIFICATE OF COMPLIANCE</t>
  </si>
  <si>
    <t>2. Has a certificate of compliance been obtained for every alteration to the installation?</t>
  </si>
  <si>
    <t>3. Has a certificate of compliance been obtained for every addition to the installation?</t>
  </si>
  <si>
    <t>REGULATION 7 : SWITCHBOARDS</t>
  </si>
  <si>
    <t>REGULATION 11 : ELECTRICAL FENCES</t>
  </si>
  <si>
    <t>1. Where a non-lethal electrical fence has been installed, does the fence energiser comply to a peak voltage value of 10 kV?</t>
  </si>
  <si>
    <t>2. Where a non-lethal electrical fence has been installed, does the fence energiser comply to a maximum pulse duration of 50 ms?</t>
  </si>
  <si>
    <t>3. Where a non-lethal electrical fence has been installed, does the fence energiser comply to a minimum interval of 0.75 s between pulses?</t>
  </si>
  <si>
    <t>5. Where a non-lethal electrical fence has been installed, does the fence energiser comply to a maximum energy discharge of 8 J per impulse measured at resistance of 500 ohms?</t>
  </si>
  <si>
    <t>6. Is every fence energiser constructed to exclude dust?</t>
  </si>
  <si>
    <t>7. Is every fence energiser constructed to exclude water?</t>
  </si>
  <si>
    <t>8. Is every fence energiser installed in a non-dusty location?</t>
  </si>
  <si>
    <t>9. Is every fence energiser installed where no fire hazard exists?</t>
  </si>
  <si>
    <t>10. Is the fence energiser installed in locations where it is not likely to sustain mechanical damage, or being tampered with?</t>
  </si>
  <si>
    <t>REGULATION 13 : EARTHING</t>
  </si>
  <si>
    <t>REGULATION 3 : LIGHTING</t>
  </si>
  <si>
    <t>1. Can the employer prove that all lighting levels comply with at least the values stipulated in the Schedule?</t>
  </si>
  <si>
    <t>2. Is specialised lighting provided where it is essential?</t>
  </si>
  <si>
    <t>3. Is the lighting level at ground level within 5 metres from where the work is carried out, 20% of the required level on the task?</t>
  </si>
  <si>
    <t>6. Are all luminaires clean?</t>
  </si>
  <si>
    <t>7. Are all luminaires in a good working order?</t>
  </si>
  <si>
    <t>REGULATION 4 : WINDOWS</t>
  </si>
  <si>
    <t>2. Where windows will not have an adverse effect on the work, health and safety or security, are all rooms with a floor area of less than 100 m² provided with window sills that are not higher and window heads that are not lower than 1,5 metre above the floor level of the room?</t>
  </si>
  <si>
    <t>3. Are all windows glazed with transparent material?</t>
  </si>
  <si>
    <t>4. Has any direct sunlight which poses a threat to health and safety been screened off?</t>
  </si>
  <si>
    <t>REGULATION 5 : VENTILATION</t>
  </si>
  <si>
    <t>REGULATION 6 : HOUSEKEEPING</t>
  </si>
  <si>
    <t>3. Is there a system whereby the employer can maintain an unimpeded work space?</t>
  </si>
  <si>
    <t>4. Are all work places clean, orderly and free of materials, tools and  similar things which are not necessary for the work done in such workplaces?</t>
  </si>
  <si>
    <t>6. Are all roof and walls of every indoor workplace sound and leak free?</t>
  </si>
  <si>
    <t>7. Are all places through which persons can fall properly guarded by appropriate means?</t>
  </si>
  <si>
    <t>8. Is a catch platform or net above an entrance or passageway or above a place where persons work or pass been erected, or has the danger area been fenced off?</t>
  </si>
  <si>
    <t>9. Has it been required from employees to dispose of any article from a high place except by hoist or chute?</t>
  </si>
  <si>
    <t>REGULATION 9 : FIRE PRECAUTIONS AND MEANS OF EGRESS</t>
  </si>
  <si>
    <t>1. Is every escape door so constructed that it can open outwards?</t>
  </si>
  <si>
    <t>2. Are all escape doors kept clear?</t>
  </si>
  <si>
    <t>3. Can all escape doors be easily opened from inside so as to ensure quick and easy evacuation?</t>
  </si>
  <si>
    <t>4. Are all staircases and steps leading from one floor to another or to the ground provided with substantial hand rails?</t>
  </si>
  <si>
    <t>5. Are all staircases intended to be used as fire escapes constructed of non-combustible material?</t>
  </si>
  <si>
    <t>6. Are all staircases intended to be used as fire escapes kept clear of any material or other obstruction?</t>
  </si>
  <si>
    <t>7. Are all staircases intended to be used as fire escapes so designed that they do not terminate in an enclosed area?</t>
  </si>
  <si>
    <t>8. Are all staircases, passages and exits intended for escape purposes of a width and of a gradient which will facilitate the quick and safe egress of the number of persons intended to make use of them?</t>
  </si>
  <si>
    <t>9. Where reasonably practicable, are all relevant rooms provided with at least two means of egress situated as far apart as is practicable?</t>
  </si>
  <si>
    <t>11. Was the size of the room taken into account when fire fighting equipment was supplied?</t>
  </si>
  <si>
    <t>12. Was the construction and location of the workplace taken into account when fire fighting equipment was supplied?</t>
  </si>
  <si>
    <t>13. Was the amount of flammable liquids taken into account when fire fighting equipment was supplied?</t>
  </si>
  <si>
    <t>14. Was the type of flammable liquids taken into account when fire fighting equipment was supplied?</t>
  </si>
  <si>
    <t>16. Can the employer prove that the fire fighting equipment is maintained?</t>
  </si>
  <si>
    <t>17. Can the employer prove that the fire fighting equipment is in a good working order?</t>
  </si>
  <si>
    <t>REGULATION 2 : SANITATION</t>
  </si>
  <si>
    <t>1. Are sanitary provisions provided?</t>
  </si>
  <si>
    <t>REGULATION 7 : DRINKING WATER</t>
  </si>
  <si>
    <t>2. If water is not fit for human consumption, is it clearly indicated to that effect?</t>
  </si>
  <si>
    <t>REGULATION 8 : SEATS</t>
  </si>
  <si>
    <t>1. Has the employer provided seats for every person who can effectively perform his/her task whilst sitting?</t>
  </si>
  <si>
    <t>REGULATION 9 : CONDITION OF ROOMS AND FACILITIES</t>
  </si>
  <si>
    <t>2. Are all rooms and facilities as prescribed maintained in a hygienic condition?</t>
  </si>
  <si>
    <t>3. Are all rooms and facilities as prescribed maintained in a safe condition?</t>
  </si>
  <si>
    <t>4. Are all rooms and facilities as prescribed maintained in a whole condition?</t>
  </si>
  <si>
    <t>5. Are all rooms and facilities as prescribed maintained in a leak-free condition?</t>
  </si>
  <si>
    <t>6. Are all rooms and facilities as prescribed maintained in a good state of repair?</t>
  </si>
  <si>
    <t>REGULATION 11 : HAND-HELD FIRE EXTINGUISHERS</t>
  </si>
  <si>
    <t>REGULATION 14 : RECORD KEEPING</t>
  </si>
  <si>
    <t>9. Are all such entries signed?</t>
  </si>
  <si>
    <t>10. Were all such entries made by a competent person?</t>
  </si>
  <si>
    <t>1. Does the user or lessor maintain the installation in a safe condition?</t>
  </si>
  <si>
    <t>1. Is there a valid certificate of compliance in respect of every installation?</t>
  </si>
  <si>
    <t>4. Is the certificate available for production on the request of an inspector or the supplier?</t>
  </si>
  <si>
    <t>1. Is all space where employees carry out their work clear and unobstructed?</t>
  </si>
  <si>
    <t>5. Are all floors, walkways, stairs, passages and gangways in a good state of repair, skid-free and free of obstruction, waste or materials?</t>
  </si>
  <si>
    <t>10. Is adequate  fire fighting equipment provided?</t>
  </si>
  <si>
    <t>15. Is the fire fighting equipment located at strategic places?</t>
  </si>
  <si>
    <t>1. Are all rooms and facilities as prescribed maintained in a clean condition?</t>
  </si>
  <si>
    <t>1. Where windows will not have an adverse effect on the work, health and safety or security, are all rooms with a floor area of less than 100 m2 provided with a total glazed area of not less than 60% of the square root of the floor area of the room?</t>
  </si>
  <si>
    <t>2. Is a minimum open floor area of 2,25m2 provided for all employees working in indoor workplaces?</t>
  </si>
  <si>
    <t>N/A</t>
  </si>
  <si>
    <t>SECTION 16 : CHIEF EXECUTIVE OFFICER CHARGED WITH CERTAIN DUTIES</t>
  </si>
  <si>
    <t>Yes</t>
  </si>
  <si>
    <t>No</t>
  </si>
  <si>
    <t>YES</t>
  </si>
  <si>
    <t>NO</t>
  </si>
  <si>
    <t>TOTAL</t>
  </si>
  <si>
    <t>4. Where a non-lethal electrical fence has been installed, does the fence energiser comply to a maximum quantity of 2.5 ma electricity per impulse?</t>
  </si>
  <si>
    <t>Total</t>
  </si>
  <si>
    <t>4. Has any form of glare that can affect an employee’s vision been restricted?</t>
  </si>
  <si>
    <t>8. Is the policy signed by the Chief Executive Officer / Managing Director?</t>
  </si>
  <si>
    <t>SECTION 17 : HEALTH &amp; SAFETY REPRESENTATIVES</t>
  </si>
  <si>
    <t>REGULATION 6: DUTIES OF DESIGNER</t>
  </si>
  <si>
    <t>REGULATION : 12 TEMPORARY WORKS</t>
  </si>
  <si>
    <t>7. Is the policy prominently displayed at each workplace?</t>
  </si>
  <si>
    <t>3. Does the policy address a description of the organization?</t>
  </si>
  <si>
    <t>4. Does the policy address arrangements for the carrying out of the policy itself?</t>
  </si>
  <si>
    <t>9. Has the Policy been communicated to every employee and records of such communication kept?</t>
  </si>
  <si>
    <t>8. Are the illuminance levels for evacuation purposes where employees work indoors or at night, at least 0,3 lux at floor level?</t>
  </si>
  <si>
    <t>1. Is there a written Health and Safety policy?</t>
  </si>
  <si>
    <t>Audit Response</t>
  </si>
  <si>
    <t>NCR's</t>
  </si>
  <si>
    <t>COMMENTS (by Auditor)</t>
  </si>
  <si>
    <t xml:space="preserve">Legislation
</t>
  </si>
  <si>
    <r>
      <t xml:space="preserve">2. Is a working environment which is both safe and without risk to the health of employees maintained?
</t>
    </r>
    <r>
      <rPr>
        <sz val="11"/>
        <color rgb="FFFF0000"/>
        <rFont val="Arial"/>
        <family val="2"/>
      </rPr>
      <t>"Maintained" requires periodic recorded verifications be undertaken and in some instances, the verification / inspection periods are legislated.
Any incident which has occurred requires that the risk assessment be reviewed or this requirement has not been met.
Unless the required Verifications / Inspections and Reviews have been undertaken and records thereof are available, the answer MUST be No.</t>
    </r>
  </si>
  <si>
    <r>
      <t xml:space="preserve">6. Does the documented Risk Management Process include suitable requirements and procedures to (i) identify Persons who are appropriately trained and Competent to perform Hazard Identification and Risk Assessment AND to pronounce on their appropriateness?
</t>
    </r>
    <r>
      <rPr>
        <sz val="11"/>
        <color rgb="FFFF0000"/>
        <rFont val="Arial"/>
        <family val="2"/>
      </rPr>
      <t>If the Procedure/Process is either not documented or does not include the requirement and describe "Competency Requirements" of the risk assessor, then this requirement has not been met and he answer MUST be No.</t>
    </r>
    <r>
      <rPr>
        <sz val="11"/>
        <color theme="1" tint="4.9989318521683403E-2"/>
        <rFont val="Arial"/>
        <family val="2"/>
      </rPr>
      <t xml:space="preserve"> </t>
    </r>
  </si>
  <si>
    <r>
      <t xml:space="preserve">9. Are risks mitigated before resorting to PPE?
</t>
    </r>
    <r>
      <rPr>
        <sz val="11"/>
        <color rgb="FFFF0000"/>
        <rFont val="Arial"/>
        <family val="2"/>
      </rPr>
      <t>If there are no records available that the employer attempted ALL possible means of Mitigating ALL risks to a level that PPE is not required, and that the Residual Risks still required PPE as the very last resort, then this requirement has not been met and the answer MUST be No.</t>
    </r>
  </si>
  <si>
    <r>
      <t xml:space="preserve">10. Are ALL measures taken to ensure legal compliance by persons (employees and other persons) on the premises under the control of the employer?
</t>
    </r>
    <r>
      <rPr>
        <sz val="11"/>
        <color rgb="FFFF0000"/>
        <rFont val="Arial"/>
        <family val="2"/>
      </rPr>
      <t>In order to demonstrate compliance then (i) all applicable legislation MUST be identified in the form of a Legal Register [list of applicable legislation] and (ii) the Management System MUST include a process to ensure compliance.
If there are no records of a complete legal register or a process to ensure compliance, then this requirement has not been met and the answer MUST be No.
If there is a legal register and a suitable process but there are no records of having monitored compliance, then this requirement has not been met and the answer MUST be No.</t>
    </r>
  </si>
  <si>
    <r>
      <t xml:space="preserve">11. Are documented Safe Working Procedures or Work Instructions (or similar) based on the recorded mitigation controls provided?
</t>
    </r>
    <r>
      <rPr>
        <sz val="11"/>
        <color rgb="FFFF0000"/>
        <rFont val="Arial"/>
        <family val="2"/>
      </rPr>
      <t>If there are no SWP's or not ALL risks and controls have been recorded in those that do exist, then this requirement has not been met and the answer MUST be No.</t>
    </r>
  </si>
  <si>
    <r>
      <t xml:space="preserve">12. Have documented Safe Working Procedures or Work Instructions (or similar) based on the recorded mitigation controls been communicated to ALL persons who may be affected and have they been trained on them?
</t>
    </r>
    <r>
      <rPr>
        <sz val="11"/>
        <color rgb="FFFF0000"/>
        <rFont val="Arial"/>
        <family val="2"/>
      </rPr>
      <t>Providing them is insufficient in legislation. They must be communicated / trained and understood by every affected employee.
If there are not records of communication or training AND evidence of them having been understood available for EVERY employee, then this requirement has not been met and the answer MUST be No.</t>
    </r>
  </si>
  <si>
    <r>
      <t xml:space="preserve">21. Does the employer ensure that a system or procedures are in place to verify whether the Act is being contravened?
</t>
    </r>
    <r>
      <rPr>
        <sz val="11"/>
        <color rgb="FFFF0000"/>
        <rFont val="Arial"/>
        <family val="2"/>
      </rPr>
      <t>If there is no process / procedure within the legally required Management System to monitor and verify that the Act (and other applicable legislation) is not being contravened and which includes records thereof, then this requirement has not been met and the answer MUST be No.</t>
    </r>
  </si>
  <si>
    <r>
      <t xml:space="preserve">22. Are employees informed of their scope of authority?
</t>
    </r>
    <r>
      <rPr>
        <sz val="11"/>
        <color rgb="FFFF0000"/>
        <rFont val="Arial"/>
        <family val="2"/>
      </rPr>
      <t>Unless each and every individual has in writing been informed and acknowledged that their Scope of  Authority has been documented and understood, then this requirement has not been met and the answer MUST be No.</t>
    </r>
  </si>
  <si>
    <r>
      <t xml:space="preserve">1. Does the employer conduct his undertaking in such a manner that he does not expose people other than his employees </t>
    </r>
    <r>
      <rPr>
        <b/>
        <sz val="11"/>
        <color theme="1" tint="4.9989318521683403E-2"/>
        <rFont val="Arial"/>
        <family val="2"/>
      </rPr>
      <t>on</t>
    </r>
    <r>
      <rPr>
        <sz val="11"/>
        <color theme="1" tint="4.9989318521683403E-2"/>
        <rFont val="Arial"/>
        <family val="2"/>
      </rPr>
      <t xml:space="preserve"> his or her premises to hazards to their health or safety?
</t>
    </r>
    <r>
      <rPr>
        <sz val="11"/>
        <color rgb="FFFF0000"/>
        <rFont val="Arial"/>
        <family val="2"/>
      </rPr>
      <t>Consider here any contractors, suppliers and visitors etc. who may be on your premises and how their presence is controlled to ensure that they are not exposed to risks.
Are they inducted / escorted / accompanied / supervised? Is your process documented in a formal way or is it a casual system of control?</t>
    </r>
  </si>
  <si>
    <r>
      <t xml:space="preserve">1. Does the legislated Management System include a documented process to identify formal and informal training needs or requirements?
</t>
    </r>
    <r>
      <rPr>
        <sz val="11"/>
        <color rgb="FFFF0000"/>
        <rFont val="Arial"/>
        <family val="2"/>
      </rPr>
      <t xml:space="preserve">Unless a formal process exists to determine training needs based on both job title / description and activities / tasks to be performed, including both legally required training and the risk assessment, then the answer to this MUST be No.  </t>
    </r>
  </si>
  <si>
    <r>
      <t xml:space="preserve">2. Have all employees been made conversant with the hazards to their safety and health attached to their work and any article or substance which they may be required to produce, process, use, handle, store or transport, through the conveyance of information  by means informal training or communication of information?
</t>
    </r>
    <r>
      <rPr>
        <sz val="11"/>
        <color rgb="FFFF0000"/>
        <rFont val="Arial"/>
        <family val="2"/>
      </rPr>
      <t xml:space="preserve">Unless such training needs have been measured and recorded for each and every individual employee, based on the risk assessment controls AND any lack of identified training has been formally addressed, AND records of communication / informal training AND confirmation that they have all been understood by each and every employee are available, then the answer to this question MUST be No. 
</t>
    </r>
  </si>
  <si>
    <r>
      <t xml:space="preserve">3. Have all employees been made conversant with the hazards to their safety and health attached to their work and any article or substance which they may be required to produce, process, use, handle, store or transport, through legally prescribed formal training?
</t>
    </r>
    <r>
      <rPr>
        <sz val="11"/>
        <color rgb="FFFF0000"/>
        <rFont val="Arial"/>
        <family val="2"/>
      </rPr>
      <t xml:space="preserve">Unless such training needs have been measured and recorded for each and every individual employee, based on the risk assessment controls AND any lack of identified formal training has been formally addressed, AND records of such formal training for each and every employee are available, then the answer to this question MUST be No. </t>
    </r>
  </si>
  <si>
    <r>
      <t xml:space="preserve">4. Is all training up to date?
</t>
    </r>
    <r>
      <rPr>
        <sz val="11"/>
        <color rgb="FFFF0000"/>
        <rFont val="Arial"/>
        <family val="2"/>
      </rPr>
      <t>Unless a training needs analysis has been performed AND arrangements formalised for any outstanding training needs, then this requirement has not been met and the answer MUST be No.</t>
    </r>
    <r>
      <rPr>
        <sz val="11"/>
        <color theme="1" tint="4.9989318521683403E-2"/>
        <rFont val="Arial"/>
        <family val="2"/>
      </rPr>
      <t xml:space="preserve">
</t>
    </r>
  </si>
  <si>
    <r>
      <t xml:space="preserve">5. Have / will health and safety representatives been / be informed beforehand of inspections by an inspector?
</t>
    </r>
    <r>
      <rPr>
        <sz val="11"/>
        <color rgb="FFFF0000"/>
        <rFont val="Arial"/>
        <family val="2"/>
      </rPr>
      <t>Unless the legislated Management System includes a process to communicate to all safety representatives of an intended inspection, or if you have failed to appoint safety representatives as is required, then the answer to this MUST be No.</t>
    </r>
  </si>
  <si>
    <r>
      <t xml:space="preserve">7. Have / will health and safety representatives been / be informed beforehand of internal investigations?
</t>
    </r>
    <r>
      <rPr>
        <sz val="11"/>
        <color rgb="FFFF0000"/>
        <rFont val="Arial"/>
        <family val="2"/>
      </rPr>
      <t>Unless the legislated Management System includes a process to communicate to all safety representatives of an intended internal incident investigation, or if you have failed to appoint safety representatives as is required, then the answer to this MUST be No.</t>
    </r>
  </si>
  <si>
    <r>
      <t xml:space="preserve">8. Have / will health and safety representatives been / be informed beforehand of formal inquiries?
</t>
    </r>
    <r>
      <rPr>
        <sz val="11"/>
        <color rgb="FFFF0000"/>
        <rFont val="Arial"/>
        <family val="2"/>
      </rPr>
      <t>Unless the legislated Management System includes a process to communicate to all safety representatives of an intended formal inquiries, or if you have failed to appoint safety representatives as is required, then the answer to this MUST be No.</t>
    </r>
  </si>
  <si>
    <r>
      <t xml:space="preserve">10. Have / will health and safety representatives been / be informed of the occurrence of all incidents within their respective workplaces / sections for which they have been appointed?
</t>
    </r>
    <r>
      <rPr>
        <sz val="11"/>
        <color rgb="FFFF0000"/>
        <rFont val="Arial"/>
        <family val="2"/>
      </rPr>
      <t>Unless the legislated Management System includes a process to communicate to all safety representatives of an incident in their workplace, or if you have failed to appoint safety representatives as is required, then the answer to this MUST be No.</t>
    </r>
  </si>
  <si>
    <t>2. If duties have been assigned, have the appointments been made in writing?</t>
  </si>
  <si>
    <t>3. If duties have been assigned, has the Chief Executive Officer personally signed the letters of appointment?</t>
  </si>
  <si>
    <t>5. If duties have been assigned, have the assignees signed the letters of appointment?</t>
  </si>
  <si>
    <r>
      <t xml:space="preserve">1. If required, based on the number of employees, have health and safety representatives been appointed?
</t>
    </r>
    <r>
      <rPr>
        <sz val="11"/>
        <color rgb="FFFF0000"/>
        <rFont val="Arial"/>
        <family val="2"/>
      </rPr>
      <t>If there are 21 or more employees, there must be a safety representative appointed.
If you have appointed a safety representative then the answer must be Yes.
If there are 20 or less employees and have not appointed safety representatives, the answer MUST be Yes.
If there are 21 or more employees and have not appointed a safety representative, the answer MUST be No.</t>
    </r>
  </si>
  <si>
    <r>
      <t xml:space="preserve">2. If required to have one, has the appointment of health and safety representatives been made in writing?
</t>
    </r>
    <r>
      <rPr>
        <sz val="11"/>
        <color rgb="FFFF0000"/>
        <rFont val="Arial"/>
        <family val="2"/>
      </rPr>
      <t>If no representative is required, answer MUST be Yes.</t>
    </r>
  </si>
  <si>
    <r>
      <t xml:space="preserve">4. If required to have one, are the appointments made for a specific period?
</t>
    </r>
    <r>
      <rPr>
        <sz val="11"/>
        <color rgb="FFFF0000"/>
        <rFont val="Arial"/>
        <family val="2"/>
      </rPr>
      <t>If no representative is required, answer MUST be Yes.
If the appointment does not specify a specific "date to" or "end date", or contains text similar to "until retracted", then the answer MUST be No.</t>
    </r>
  </si>
  <si>
    <r>
      <t xml:space="preserve">5. If required to have one, has consultation taken place in respect of the nomination of health and safety representatives?
</t>
    </r>
    <r>
      <rPr>
        <sz val="11"/>
        <color rgb="FFFF0000"/>
        <rFont val="Arial"/>
        <family val="2"/>
      </rPr>
      <t>If no representative is required, answer MUST be Yes.
If you do not have a signed agreement in place with either the trade union, or if no trade union exists, with a representative number of employees on the process for the nomination of safety representatives, then the answer MUST be No.</t>
    </r>
  </si>
  <si>
    <r>
      <t xml:space="preserve">6. If required to have one, has consultation taken place in respect of the election of health and safety representatives?
</t>
    </r>
    <r>
      <rPr>
        <sz val="11"/>
        <color rgb="FFFF0000"/>
        <rFont val="Arial"/>
        <family val="2"/>
      </rPr>
      <t>If no representative is required, answer MUST be Yes.
If you do not have a signed agreement in place with either the trade union, or if no trade union exists, with a representative number of employees on the process for the election of safety representatives, then the answer MUST be No.</t>
    </r>
  </si>
  <si>
    <r>
      <t xml:space="preserve">7. If required to have one, has consultation taken place in respect of the period of office of health and safety representatives?
</t>
    </r>
    <r>
      <rPr>
        <sz val="11"/>
        <color rgb="FFFF0000"/>
        <rFont val="Arial"/>
        <family val="2"/>
      </rPr>
      <t>If no representative is required, answer MUST be Yes.
If you do not have a signed agreement in place with either the trade union, or if no trade union exists, with a representative number of employees on the period in office of safety representatives, then the answer MUST be No.</t>
    </r>
  </si>
  <si>
    <r>
      <t xml:space="preserve">8.  If required to have one, are all health and safety representatives full time employees?
</t>
    </r>
    <r>
      <rPr>
        <sz val="11"/>
        <color rgb="FFFF0000"/>
        <rFont val="Arial"/>
        <family val="2"/>
      </rPr>
      <t>If no representative is required, answer MUST be Yes.</t>
    </r>
  </si>
  <si>
    <t>REGULATION 5: DUTIES OF A CLIENT</t>
  </si>
  <si>
    <r>
      <t xml:space="preserve">4. Are you able to prove that ALL applicable incorporated Health and Safety Standards have been incorporated into every Design?
</t>
    </r>
    <r>
      <rPr>
        <sz val="11"/>
        <color rgb="FFFF0000"/>
        <rFont val="Arial"/>
        <family val="2"/>
      </rPr>
      <t>Unless you have supplied a list of all incorporated standards into a written report which accompanies every Design, the answer MUST be No.</t>
    </r>
  </si>
  <si>
    <r>
      <t xml:space="preserve">5. Are you able to prove that ALL applicable incorporated Health and Safety Standards have been incorporated into every Design?
</t>
    </r>
    <r>
      <rPr>
        <sz val="11"/>
        <color rgb="FFFF0000"/>
        <rFont val="Arial"/>
        <family val="2"/>
      </rPr>
      <t>Unless you have supplied a list of all incorporated standards into a written report which accompanies every Design, the answer MUST be No.</t>
    </r>
  </si>
  <si>
    <t>Number of NCR's</t>
  </si>
  <si>
    <t>% Compliant</t>
  </si>
  <si>
    <t>Legal Compliance Self Assessment</t>
  </si>
  <si>
    <t>Audit date / period dates</t>
  </si>
  <si>
    <t>Project Number / Location</t>
  </si>
  <si>
    <t>Company or Project Name</t>
  </si>
  <si>
    <t>Management Summary</t>
  </si>
  <si>
    <t xml:space="preserve">Total NCR's </t>
  </si>
  <si>
    <t>Compliant</t>
  </si>
  <si>
    <t>Please be considerate of the environment before printing.</t>
  </si>
  <si>
    <t xml:space="preserve">Current Legislation </t>
  </si>
  <si>
    <t>Draft Legislation (Expected Publication in 2019)</t>
  </si>
  <si>
    <t>Most questions have only a "Yes" or "No" option and they are known to be applicable to your operations. Some will also have a "N/A" as they may not be applicable, for example, requirements for Electric Fences, which if you do not have one at your facility, are not applicable.
The default answer for each question is "Yes" and needs to be confirmed by you.</t>
  </si>
  <si>
    <t>2. CONSTRUCTION REGULATIONS</t>
  </si>
  <si>
    <t>Fine Value
Current</t>
  </si>
  <si>
    <t>Fine Value
Future</t>
  </si>
  <si>
    <t>Fine
Current</t>
  </si>
  <si>
    <t>Fine
Future</t>
  </si>
  <si>
    <r>
      <t xml:space="preserve">3. If required to have one, is each representative appointed for a specific workplace, area or section?
</t>
    </r>
    <r>
      <rPr>
        <sz val="11"/>
        <color rgb="FFFF0000"/>
        <rFont val="Arial"/>
        <family val="2"/>
      </rPr>
      <t>If no representative is required, answer MUST be Yes.
If the geographic location or area of responsibility in not defined, the answer MUST be No.</t>
    </r>
  </si>
  <si>
    <r>
      <t xml:space="preserve">9. If required to have one, are all health and safety representatives acquainted with the conditions and activities at the workplace?
</t>
    </r>
    <r>
      <rPr>
        <sz val="11"/>
        <color rgb="FFFF0000"/>
        <rFont val="Arial"/>
        <family val="2"/>
      </rPr>
      <t>If no representative is required, answer MUST be Yes.
If the appointed safety representative/s do not have experience with the activities, processes or risks and controls for their workplace, then the answer MUST be No.</t>
    </r>
  </si>
  <si>
    <r>
      <t xml:space="preserve">10.  If required to have them, has the correct number of health and safety representatives been appointed in terms of shops and offices?
</t>
    </r>
    <r>
      <rPr>
        <sz val="11"/>
        <color rgb="FFFF0000"/>
        <rFont val="Arial"/>
        <family val="2"/>
      </rPr>
      <t>1 per 100 employees</t>
    </r>
  </si>
  <si>
    <r>
      <t xml:space="preserve">1. Did the Client prepare a suitable, sufficiently documented and coherent site specific baseline risk assessment and provide it to you, the Designer, at tender stage?
</t>
    </r>
    <r>
      <rPr>
        <sz val="11"/>
        <color rgb="FFFF0000"/>
        <rFont val="Arial"/>
        <family val="2"/>
      </rPr>
      <t>If this was not done and was not provided PRIOR to any design, including Concept Sketches, etc. then the answer MUST be No.</t>
    </r>
  </si>
  <si>
    <r>
      <t xml:space="preserve">2. Did the client prepare a suitable, sufficiently documented and coherent site specific health and safety specification and provide it to you, the Designer, at tender stage?
</t>
    </r>
    <r>
      <rPr>
        <sz val="11"/>
        <color rgb="FFFF0000"/>
        <rFont val="Arial"/>
        <family val="2"/>
      </rPr>
      <t>If this was not done and not provided PRIOR to any design, including Concept Sketches, etc. then the answer MUST be No.</t>
    </r>
  </si>
  <si>
    <r>
      <t xml:space="preserve">4. Has the Client in writing appointed you, the Designer?
</t>
    </r>
    <r>
      <rPr>
        <sz val="11"/>
        <color rgb="FFFF0000"/>
        <rFont val="Arial"/>
        <family val="2"/>
      </rPr>
      <t>Whether you are an architect or engineer, the responsibility is for the Client or the Clients Safety Representative / Agent only, to appoint you personally (and all other designers / consulting engineers with whom you are working on the project) and you may NOT be appointed by the Clients project manager or other representative.
If you were not appointed prior to any design, or if you were appointed by a person other than the Client or the Clients Safety Representative / Agent, the answer MUST be No.</t>
    </r>
  </si>
  <si>
    <r>
      <t xml:space="preserve">28. Where temporary works operations are being carried out has the temporary works designer been provided with the latest revision / version of any relevant structural design drawings?
</t>
    </r>
    <r>
      <rPr>
        <sz val="11"/>
        <color rgb="FFFF0000"/>
        <rFont val="Arial"/>
        <family val="2"/>
      </rPr>
      <t>This may be you who is required to provide them.
Are you able to demonstrate by means of a transmittal that they have been provided to the Contractor or the Clients Project Manager, of not the answer MUST be No.</t>
    </r>
  </si>
  <si>
    <r>
      <t xml:space="preserve">3. Have all the hand-held fire extinguishers been filled in accordance with a standard?
</t>
    </r>
    <r>
      <rPr>
        <sz val="11"/>
        <color rgb="FFFF0000"/>
        <rFont val="Arial"/>
        <family val="2"/>
      </rPr>
      <t>It is fair to assume that the external service provider is compliant.</t>
    </r>
  </si>
  <si>
    <r>
      <t xml:space="preserve">4. Have all the hand-held fire extinguishers been recharged in accordance with a standard?
</t>
    </r>
    <r>
      <rPr>
        <sz val="11"/>
        <color rgb="FFFF0000"/>
        <rFont val="Arial"/>
        <family val="2"/>
      </rPr>
      <t>It is fair to assume that the external service provider is compliant.</t>
    </r>
  </si>
  <si>
    <r>
      <t xml:space="preserve">7. Have all the hand-held fire extinguishers been inspected in accordance with a standard?
</t>
    </r>
    <r>
      <rPr>
        <sz val="11"/>
        <color rgb="FFFF0000"/>
        <rFont val="Arial"/>
        <family val="2"/>
      </rPr>
      <t>It is fair to assume that the external service provider is compliant.</t>
    </r>
  </si>
  <si>
    <r>
      <t xml:space="preserve">8. Have all the hand-held fire extinguishers been tested in accordance with a standard?
</t>
    </r>
    <r>
      <rPr>
        <sz val="11"/>
        <color rgb="FFFF0000"/>
        <rFont val="Arial"/>
        <family val="2"/>
      </rPr>
      <t>Do you have records of pressure tests for each fire extinguisher that are less that 3 years old? If not, the answer MUST be No.</t>
    </r>
  </si>
  <si>
    <r>
      <t xml:space="preserve">1. Is there a register kept of all fire extinguishers on the premises?
</t>
    </r>
    <r>
      <rPr>
        <sz val="11"/>
        <color rgb="FFFF0000"/>
        <rFont val="Arial"/>
        <family val="2"/>
      </rPr>
      <t>Unless you have a unique traceable identifier per Fire Extinguisher recorded in a register which indicates type and location, then the answer MUST be No.</t>
    </r>
  </si>
  <si>
    <t>3. Is such register open for inspection by an inspector?</t>
  </si>
  <si>
    <t>4. Are all inspection results entered in such register?</t>
  </si>
  <si>
    <t>5. Are all test results entered in such register?</t>
  </si>
  <si>
    <t>6. Are all modifications entered in such register?</t>
  </si>
  <si>
    <t>7. Are all repairs entered in such register?</t>
  </si>
  <si>
    <t>8. Are all entries dated in such register?</t>
  </si>
  <si>
    <t>Is the description in the Letter of Good Standing of the nature of the business in accordance with the actual nature of the business.</t>
  </si>
  <si>
    <t>3. ELECTRICAL INSTALLATION REGULATIONS</t>
  </si>
  <si>
    <t>8. COID ACT</t>
  </si>
  <si>
    <t>9. MANAGEMENT SYSTEM COMPLIANCE</t>
  </si>
  <si>
    <t>10. OTHER</t>
  </si>
  <si>
    <t>1. Is there an Emergency Evacuation Plan specific to each premises?</t>
  </si>
  <si>
    <t>2. Is there toilet paper available for all employees?</t>
  </si>
  <si>
    <t>3. Does every water closet pan have a seat?</t>
  </si>
  <si>
    <t>7. In each room where there are showers, closets, urinals or washbasins, has ventilation been put in place in accordance with the National Building Regulations?</t>
  </si>
  <si>
    <t>8. Has each room where there are showers, closets, urinals or washbasins been fitted with a screen wall or doors for privacy?</t>
  </si>
  <si>
    <t>9. Is each room where there are showers, closets, urinals or wash basins supplied with potable water?</t>
  </si>
  <si>
    <t>Non Compliant</t>
  </si>
  <si>
    <r>
      <t xml:space="preserve">2. Does the Management System include a signed commitment by management to prevent injuries and ill health?
</t>
    </r>
    <r>
      <rPr>
        <sz val="11"/>
        <color rgb="FFFF0000"/>
        <rFont val="Arial"/>
        <family val="2"/>
      </rPr>
      <t>This is not the policy but a separate commitment.</t>
    </r>
  </si>
  <si>
    <t xml:space="preserve">4. Does the Management System include a signed commitment by management to provide the necessary resources to implement the management system?
</t>
  </si>
  <si>
    <t xml:space="preserve">5. Does the Management System include a signed commitment by management to fulfil all legal requirements?
</t>
  </si>
  <si>
    <t xml:space="preserve">6. Does the Management System include a signed commitment by management to identify and eliminate all hazards and risks?
</t>
  </si>
  <si>
    <t xml:space="preserve">7. Does the Management System include a signed commitment by management to assess and control all hazards and risks?
</t>
  </si>
  <si>
    <t xml:space="preserve">8. Does the Management System include definitions of roles, responsibilities and scope of authority for all levels of management, supervision and employees?
</t>
  </si>
  <si>
    <t>9. Is there an adequate document and record control system in place?</t>
  </si>
  <si>
    <r>
      <t xml:space="preserve">10. Does the record control system require and describe the manner for the proper keeping of records of all designs and calculations for a period of at least 80 years?
</t>
    </r>
    <r>
      <rPr>
        <sz val="11"/>
        <color rgb="FFFF0000"/>
        <rFont val="Arial"/>
        <family val="2"/>
      </rPr>
      <t>It is a legal requirement that this be done.</t>
    </r>
  </si>
  <si>
    <t>11. Does the record control system define the manner in which Designs / Drawings will be numbered, include revision numbering and transmittals?</t>
  </si>
  <si>
    <t>12. Are there defined Health and Safety Objectives and Targets and are they clearly displayed in offices?</t>
  </si>
  <si>
    <t>2. Is there a list of Emergency Contact Numbers specific to each premises?</t>
  </si>
  <si>
    <t>3. Is there adequate Security / access control?</t>
  </si>
  <si>
    <t>4. Is there a summary of the Basic Conditions of Employment displayed?</t>
  </si>
  <si>
    <t>5. Is there a summary of the Employment Equity Act displayed?</t>
  </si>
  <si>
    <t>6. Is there a summary of the Labour Relations Act displayed?</t>
  </si>
  <si>
    <t>7. Is there a warning sign as required by the Tobacco Products Act at each such smoking area?</t>
  </si>
  <si>
    <t>8. Does all signage comply with the SANS Standard? [NO PRINTED / LAMINATED SIGNS]</t>
  </si>
  <si>
    <t>9. Is there a demarcated Emergency Assembly Point at each workplace?</t>
  </si>
  <si>
    <r>
      <t xml:space="preserve">10. Is there a First Aid Kit at each premises?
</t>
    </r>
    <r>
      <rPr>
        <sz val="11"/>
        <color rgb="FFFF0000"/>
        <rFont val="Arial"/>
        <family val="2"/>
      </rPr>
      <t>If there are more than 5 persons working at the office, this is a requirement.</t>
    </r>
  </si>
  <si>
    <t>12. Is there adequate communications available in an emergency at each workplace?</t>
  </si>
  <si>
    <t>13. Is there a demarcated Smoking Area at each work place?</t>
  </si>
  <si>
    <t>14. Is there a warning sign as required by the Tobacco Products Act at each such smoking area?</t>
  </si>
  <si>
    <r>
      <t xml:space="preserve">6. Does the organisation have a defined documented Chain of Command Structure?
</t>
    </r>
    <r>
      <rPr>
        <sz val="11"/>
        <color rgb="FFFF0000"/>
        <rFont val="Arial"/>
        <family val="2"/>
      </rPr>
      <t>This is a legal requirement.</t>
    </r>
  </si>
  <si>
    <r>
      <t xml:space="preserve">6. Does the organisation have a documented adequate Health and Safety Management System?
</t>
    </r>
    <r>
      <rPr>
        <sz val="11"/>
        <color rgb="FFFF0000"/>
        <rFont val="Arial"/>
        <family val="2"/>
      </rPr>
      <t>It is a legal requirement for any organisation involved in any Construction work (including Design work for Construction) to have a management system.</t>
    </r>
  </si>
  <si>
    <r>
      <t xml:space="preserve">8. Are you able to demonstrate that you have refrained from including anything in each design that may necessitate the use of hazardous procedures during the construction of the structure?
</t>
    </r>
    <r>
      <rPr>
        <sz val="11"/>
        <color rgb="FFFF0000"/>
        <rFont val="Arial"/>
        <family val="2"/>
      </rPr>
      <t>You are required to provide your risk assessment and a signed declaration to this effect with every design provided.</t>
    </r>
  </si>
  <si>
    <r>
      <t xml:space="preserve">9. Are you able to demonstrate that you have informed the client in writing of all known or anticipated dangers or hazards related to the subsequent construction based on your design?
</t>
    </r>
    <r>
      <rPr>
        <sz val="11"/>
        <color rgb="FFFF0000"/>
        <rFont val="Arial"/>
        <family val="2"/>
      </rPr>
      <t>You are legally required to provide these in the form of a risk assessment along with a construction methodology with every design provided.</t>
    </r>
    <r>
      <rPr>
        <sz val="11"/>
        <color theme="1" tint="4.9989318521683403E-2"/>
        <rFont val="Arial"/>
        <family val="2"/>
      </rPr>
      <t xml:space="preserve">
</t>
    </r>
  </si>
  <si>
    <t>11. Are you able to demonstrate that where mandated by the client to perform periodic inspections, that you have stopped any contractor from executing any construction work which is not in accordance with your design or according to the risk assessment and methodology provided by you?</t>
  </si>
  <si>
    <r>
      <t xml:space="preserve">10. Are you able to demonstrate that where mandated by the client to perform periodic inspections, that you have performed such inspections and provided a report to the client?
</t>
    </r>
    <r>
      <rPr>
        <sz val="11"/>
        <color rgb="FFFF0000"/>
        <rFont val="Arial"/>
        <family val="2"/>
      </rPr>
      <t>You are legally required to provide these.</t>
    </r>
  </si>
  <si>
    <r>
      <t xml:space="preserve">6. Are you able to demonstrate that Ergonomic hazards and risks were considered during Design?
</t>
    </r>
    <r>
      <rPr>
        <sz val="11"/>
        <color rgb="FFFF0000"/>
        <rFont val="Arial"/>
        <family val="2"/>
      </rPr>
      <t>You are required to provide your risk assessment and a signed declaration to this effect with every design provided.</t>
    </r>
  </si>
  <si>
    <t>1. OCCUPATIONAL HEALTH AND SAFETY ACT</t>
  </si>
  <si>
    <t>5. Does the policy address arrangements for reviewing the policy itself?</t>
  </si>
  <si>
    <r>
      <t xml:space="preserve">1. Is a working environment provided, which is both safe and without risk to the health of employees?
</t>
    </r>
    <r>
      <rPr>
        <sz val="11"/>
        <color rgb="FFFF0000"/>
        <rFont val="Arial"/>
        <family val="2"/>
      </rPr>
      <t>It is the duty of every Employer and Self Employed person to identify ALL potential activities which are or may be performed, to assess the risk exposure and communicate and verify suitable are implemented.
"Safe" means 100% free from potential injury of any kind or if not, all risks have been identified and adequate controls implemented.
"Healthy" means no exposure to environmental stressors which in same instances requires assessments by Authorised Inspection Authorities, e.g. Lighting Surveys in offices.
"Provided" means in most instances "Initially" prior to any wok being performed, as opposed to Maintained.
If any Injury (even a paper cut) or work related Illness has occurred, this requirement has not been met unless the Risk Assessment was immediately reviewed.</t>
    </r>
  </si>
  <si>
    <r>
      <t xml:space="preserve">3. Are all plant, machinery and systems of work provided, safe and without risk to the health of any person? 
</t>
    </r>
    <r>
      <rPr>
        <sz val="11"/>
        <color rgb="FFFF0000"/>
        <rFont val="Arial"/>
        <family val="2"/>
      </rPr>
      <t>Domestic Appliances may be excluded but all office and other electrical equipment and tools MUST be included.
"Systems of Work" means a suitable documented process exists and has been communicated to all affected employees and is implemented.
If any item has not been specifically included in the risk assessment, or if a System has not been documented, communicated or implemented, the answer MUST be No.</t>
    </r>
  </si>
  <si>
    <r>
      <t xml:space="preserve">4. Is there a documented Workplace specific Risk Management Process?
</t>
    </r>
    <r>
      <rPr>
        <sz val="11"/>
        <color rgb="FFFF0000"/>
        <rFont val="Arial"/>
        <family val="2"/>
      </rPr>
      <t>"Workplace" includes every premises and any other place (including a vehicle or site) where a person performs work.
This is a verification that a suitable documented Procedure / Process exists  and not whether the risk assessments have been undertaken. 
If the Procedure/Process does not exist in a documented format, or has not been communicated to all affected employees, then this requirement has not been met and the answer MUST be No.</t>
    </r>
  </si>
  <si>
    <r>
      <t xml:space="preserve">5. Does the Risk Management Process include suitable requirements and procedures to (i) identify </t>
    </r>
    <r>
      <rPr>
        <u/>
        <sz val="11"/>
        <color theme="1" tint="4.9989318521683403E-2"/>
        <rFont val="Arial"/>
        <family val="2"/>
      </rPr>
      <t>ALL</t>
    </r>
    <r>
      <rPr>
        <sz val="11"/>
        <color theme="1" tint="4.9989318521683403E-2"/>
        <rFont val="Arial"/>
        <family val="2"/>
      </rPr>
      <t xml:space="preserve"> activities / tasks, (ii) identify ALL Hazards to which all persons (employees, visitors and surrounding communities) may be exposed, (iii) assess risks systematically using a scale of probable consequence, and (iv) document appropriate controls in order to eliminate then mitigate  exposure prior to resorting to PPE?
</t>
    </r>
    <r>
      <rPr>
        <sz val="11"/>
        <color rgb="FFFF0000"/>
        <rFont val="Arial"/>
        <family val="2"/>
      </rPr>
      <t>This is a verification that a suitable documented Procedure / Process exists and that ALL of the requirements are included and not whether the risk assessments have been undertaken. 
If the documented Procedure/Process does not exist or does exist, but does not include ALL aspects described in the question , then this requirement has not been met and the answer MUST be No.</t>
    </r>
  </si>
  <si>
    <r>
      <t xml:space="preserve">7. Have steps been taken by the employer to eliminate all potential identified risks?
</t>
    </r>
    <r>
      <rPr>
        <sz val="11"/>
        <color rgb="FFFF0000"/>
        <rFont val="Arial"/>
        <family val="2"/>
      </rPr>
      <t>"Eliminate" means to have removed the Hazard by replacing / exchanging material, equipment or a process, usually referred to "Engineering Controls".
If there are no records that the employer first attempted to eliminate the Risk before implementing residual risk controls, then this requirement has not been met and the answer MUST be No.</t>
    </r>
  </si>
  <si>
    <r>
      <t xml:space="preserve">8. If not practicable to eliminate all identified risks, has the employer mitigated the residual risks identified?
</t>
    </r>
    <r>
      <rPr>
        <sz val="11"/>
        <color rgb="FFFF0000"/>
        <rFont val="Arial"/>
        <family val="2"/>
      </rPr>
      <t>"Mitigate" means to alleviate, reduce, diminish or lessen the possible consequences of exposure.
If there are no records that (i) identified ALL risks AND (ii) the employer attempted to mitigate ALL the Risks by implementing suitable residual controls, then this requirement has not been met and the answer MUST be No.</t>
    </r>
  </si>
  <si>
    <r>
      <t xml:space="preserve">13. Does the employer provide training in respect of the safe use of plant, machinery and substances?
</t>
    </r>
    <r>
      <rPr>
        <sz val="11"/>
        <color rgb="FFFF0000"/>
        <rFont val="Arial"/>
        <family val="2"/>
      </rPr>
      <t xml:space="preserve">Every employee must be competent to perform any work or to use any plant, machinery, tool or substance.
"Competence" is demonstrated by four factors and must be related to the actual task or activity being performed, (i) knowledge, (ii) experience, (iii) training [which includes formal SAQA accredited training and informal training], and (iv) where required, a qualification.
If there are not records of training on the risk controls AND in relation to their respective work and use of any plant, machinery, tool and substance handled or used, then this requirement has not been met and the answer MUST be No. </t>
    </r>
  </si>
  <si>
    <r>
      <t xml:space="preserve">19. Does the employer provide competent trained supervision?
</t>
    </r>
    <r>
      <rPr>
        <sz val="11"/>
        <color rgb="FFFF0000"/>
        <rFont val="Arial"/>
        <family val="2"/>
      </rPr>
      <t>It is a legal requirement for every organisation to have a documented Chain of Command Structure and that line managers and supervisors are deemed to be competent as per the legal definition of a Competent Person (trained, experienced, knowledgeable and appropriately qualified.)
Unless each employee reports, via a documented Chain of Command Structure, to a specified COMPETENT supervisor or manager, or if no documented Chain of Command Structure exists, then this requirement has not been met and the answer MUST be No.</t>
    </r>
  </si>
  <si>
    <r>
      <t xml:space="preserve">20. Does the employer ensure that all persons are aware of the implications of the Act which may affect them or their responsibilities and / or accountabilities?
</t>
    </r>
    <r>
      <rPr>
        <sz val="11"/>
        <color rgb="FFFF0000"/>
        <rFont val="Arial"/>
        <family val="2"/>
      </rPr>
      <t>Unless each employee has been informed and trained and have confirmed their understanding thereof and records are available, of the legislation applicable to their individual activities or tasks, then this requirement has not been met and the answer MUST be No.</t>
    </r>
  </si>
  <si>
    <r>
      <t xml:space="preserve">9. Have / will health and safety representatives been be informed beforehand of applications for exemptions?
</t>
    </r>
    <r>
      <rPr>
        <sz val="11"/>
        <color rgb="FFFF0000"/>
        <rFont val="Arial"/>
        <family val="2"/>
      </rPr>
      <t>Unless the legislated Management System includes a process to communicate to all safety representatives of an intended application for an exemption, or if you have failed to appoint safety representatives as is required, then the answer to this MUST be No.</t>
    </r>
  </si>
  <si>
    <r>
      <t xml:space="preserve">1. Are all employees aware that they must take care of their own health and safety?
</t>
    </r>
    <r>
      <rPr>
        <sz val="11"/>
        <color rgb="FFFF0000"/>
        <rFont val="Arial"/>
        <family val="2"/>
      </rPr>
      <t>Can you demonstrate this in writing for every employee? If not then the answer MUST be No.</t>
    </r>
  </si>
  <si>
    <r>
      <t xml:space="preserve">2. Are all employees aware that they must take care of the health and safety of other persons?
</t>
    </r>
    <r>
      <rPr>
        <sz val="11"/>
        <color rgb="FFFF0000"/>
        <rFont val="Arial"/>
        <family val="2"/>
      </rPr>
      <t>Can you demonstrate this in writing for every employee? If not then the answer MUST be No.</t>
    </r>
  </si>
  <si>
    <r>
      <t xml:space="preserve">3. Are employees aware that they must co-operate with the employer in the interests of health and safety?
</t>
    </r>
    <r>
      <rPr>
        <sz val="11"/>
        <color rgb="FFFF0000"/>
        <rFont val="Arial"/>
        <family val="2"/>
      </rPr>
      <t>Can you demonstrate this in writing for every employee? If not then the answer MUST be No.</t>
    </r>
  </si>
  <si>
    <r>
      <t xml:space="preserve">4. Are employees aware that they must carry out all the employers’ lawful orders in the interest of occupational health and safety?
</t>
    </r>
    <r>
      <rPr>
        <sz val="11"/>
        <color rgb="FFFF0000"/>
        <rFont val="Arial"/>
        <family val="2"/>
      </rPr>
      <t>Can you demonstrate this in writing for every employee? If not then the answer MUST be No.</t>
    </r>
  </si>
  <si>
    <r>
      <t xml:space="preserve">5. Are employees aware that they must obey health and safety rules and procedures?
</t>
    </r>
    <r>
      <rPr>
        <sz val="11"/>
        <color rgb="FFFF0000"/>
        <rFont val="Arial"/>
        <family val="2"/>
      </rPr>
      <t>Can you demonstrate this in writing for every employee? If not then the answer MUST be No.</t>
    </r>
  </si>
  <si>
    <r>
      <t xml:space="preserve">6. Are employees aware that they must report unsafe or unhealthy situations to the employer or a health and safety representative?
</t>
    </r>
    <r>
      <rPr>
        <sz val="11"/>
        <color rgb="FFFF0000"/>
        <rFont val="Arial"/>
        <family val="2"/>
      </rPr>
      <t>Can you demonstrate this in writing for every employee? If not then the answer MUST be No.</t>
    </r>
  </si>
  <si>
    <r>
      <t xml:space="preserve">7. Are employees aware that they must report any incident / near hit to the employer or a health and safety representative?
</t>
    </r>
    <r>
      <rPr>
        <sz val="11"/>
        <color rgb="FFFF0000"/>
        <rFont val="Arial"/>
        <family val="2"/>
      </rPr>
      <t>Can you demonstrate this in writing for every employee? If not then the answer MUST be No.</t>
    </r>
  </si>
  <si>
    <r>
      <t xml:space="preserve">8. Are employees aware that they must report any incident / near hit as soon as possible, but not later than the end of shift unless it is impossible to do so?
</t>
    </r>
    <r>
      <rPr>
        <sz val="11"/>
        <color rgb="FFFF0000"/>
        <rFont val="Arial"/>
        <family val="2"/>
      </rPr>
      <t>Can you demonstrate this in writing for every employee? If not then the answer MUST be No.</t>
    </r>
  </si>
  <si>
    <r>
      <t xml:space="preserve">1. Are all persons entering the premises including employees and visitors, aware that they may not interfere with, damage or misuse anything provided in the interest of health and safety?
</t>
    </r>
    <r>
      <rPr>
        <sz val="11"/>
        <color rgb="FFFF0000"/>
        <rFont val="Arial"/>
        <family val="2"/>
      </rPr>
      <t>Are you able to demonstrate compliance by either use of signage at the entrance, acknowledged inductions, etc. If not the answer MUST be No.</t>
    </r>
  </si>
  <si>
    <r>
      <t xml:space="preserve">1. Has the Chief Executive Officer assigned any duty to any person/s in terms of Section 16(2) and if not, does s/he assume personal responsibility to ensure compliance as legislated in Section 16(1)?
</t>
    </r>
    <r>
      <rPr>
        <sz val="11"/>
        <color rgb="FFFF0000"/>
        <rFont val="Arial"/>
        <family val="2"/>
      </rPr>
      <t>Appointed of persons to assist is optional and not a legislated requirement. In either case, the answer here should be Yes.</t>
    </r>
  </si>
  <si>
    <r>
      <t xml:space="preserve">4. If duties have been assigned, do all of the letters of appointment adequately define assigned duties and specify the Scope of Authority and responsibilities of the assignees? 
</t>
    </r>
    <r>
      <rPr>
        <sz val="11"/>
        <color rgb="FFFF0000"/>
        <rFont val="Arial"/>
        <family val="2"/>
      </rPr>
      <t>If responsibilities and authority have not been defined, the  answer MUST be No.
If more than one person has been assigned, are their individual responsibilities so described and defined that there is absolutely no possibility of any overlap or ambiguity in the defined responsibilities, or the answer MUST be No.</t>
    </r>
  </si>
  <si>
    <r>
      <t xml:space="preserve">11. If required to have them, have all health and safety representatives been adequately and appropriately formally trained within 60 days of having been appointed?
</t>
    </r>
    <r>
      <rPr>
        <sz val="11"/>
        <color rgb="FFFF0000"/>
        <rFont val="Arial"/>
        <family val="2"/>
      </rPr>
      <t>Legislated SAQA accredited training is required.
If training has not been provided, then the answer MUST be No.</t>
    </r>
  </si>
  <si>
    <r>
      <t xml:space="preserve">1. Are all Designers competent and registered and where applicable, in good standing with a professional body?
</t>
    </r>
    <r>
      <rPr>
        <u/>
        <sz val="11"/>
        <color rgb="FFFF0000"/>
        <rFont val="Arial"/>
        <family val="2"/>
      </rPr>
      <t>It is of vital importance to refer to the definition of a Designer as defined in the Construction Regulations in order to answer this question?</t>
    </r>
    <r>
      <rPr>
        <sz val="11"/>
        <color rgb="FFFF0000"/>
        <rFont val="Arial"/>
        <family val="2"/>
      </rPr>
      <t xml:space="preserve">
Competency requires knowledge, training (both formal and informal) in addition to a qualification, experience, a qualification, registration where applicable with a professional body and formal training on the OHS Act and applicable regulations.
If any one of the requirements has not been met, the answer MUST be No.</t>
    </r>
  </si>
  <si>
    <r>
      <t xml:space="preserve">2. Are you able to prove that for every Design, you received from the Client both a Baseline Risk Assessment and Health and Safety Specification for the contracted Design Work PRIOR to performing any Design?
</t>
    </r>
    <r>
      <rPr>
        <u/>
        <sz val="11"/>
        <color rgb="FFFF0000"/>
        <rFont val="Arial"/>
        <family val="2"/>
      </rPr>
      <t xml:space="preserve">It is of vital importance to refer to the definition of a Design as defined in the Construction Regulations in order to answer this question?
</t>
    </r>
    <r>
      <rPr>
        <sz val="11"/>
        <color rgb="FFFF0000"/>
        <rFont val="Arial"/>
        <family val="2"/>
      </rPr>
      <t>If for even a single Contract to Design, you did not receive a Baseline Risk Assessment AND Health and Safety Specification OR only received them AFTER having performed any Design work, the answer MUST be No.
It is suggested that you consider this for all current contracts only.</t>
    </r>
  </si>
  <si>
    <r>
      <t xml:space="preserve">3. Are you able to prove that for every Design, you received from the Client both a Baseline Risk Assessment and Health and Safety Specification for the contracted Design Work PRIOR to performing any Design AND that they were considered during every initial and revised Design?
</t>
    </r>
    <r>
      <rPr>
        <u/>
        <sz val="11"/>
        <color rgb="FFFF0000"/>
        <rFont val="Arial"/>
        <family val="2"/>
      </rPr>
      <t xml:space="preserve">It is of vital importance to refer to the definition of a Design as defined in the Construction Regulations in order to answer this question?
</t>
    </r>
    <r>
      <rPr>
        <sz val="11"/>
        <color rgb="FFFF0000"/>
        <rFont val="Arial"/>
        <family val="2"/>
      </rPr>
      <t>If for even a single Contract to Design, you did not receive a Baseline Risk Assessment AND Health and Safety Specification OR only received them AFTER having performed any Design work, the answer MUST be No.
It is suggested that you consider this for all current contracts only.</t>
    </r>
  </si>
  <si>
    <r>
      <t xml:space="preserve">7. Are you able to demonstrate that you have refrained from including anything in each design that may necessitate the use of hazardous procedures during any subsequent maintenance to the structure?
</t>
    </r>
    <r>
      <rPr>
        <sz val="11"/>
        <color rgb="FFFF0000"/>
        <rFont val="Arial"/>
        <family val="2"/>
      </rPr>
      <t>You are required to provide your risk assessment and a signed declaration to this effect with every design provided.</t>
    </r>
  </si>
  <si>
    <r>
      <t xml:space="preserve">2. Has unobstructed space been provided at the front of all switchboards?
</t>
    </r>
    <r>
      <rPr>
        <sz val="11"/>
        <color rgb="FFFF0000"/>
        <rFont val="Arial"/>
        <family val="2"/>
      </rPr>
      <t>This refers to all Electrical Distribution Boards on your premises.
The clearance must be 1 meter on either side and 1,5 meters in front unobstructed by chairs, potplants, etc.</t>
    </r>
  </si>
  <si>
    <t>2. Is such register kept on the premises?</t>
  </si>
  <si>
    <r>
      <t xml:space="preserve">1. Is there an adequate Health &amp; Safety System in place? 
</t>
    </r>
    <r>
      <rPr>
        <sz val="11"/>
        <color rgb="FFFF0000"/>
        <rFont val="Arial"/>
        <family val="2"/>
      </rPr>
      <t>This is a subjective question. Ask yourself "if prosecuted, can we demonstrate to a court of law that the Health and Safety Management System would be deemed to be adequate based on what the "Reasonable Person" would have implemented?
Also, consider all the following questions prior to answering this one.</t>
    </r>
  </si>
  <si>
    <r>
      <t xml:space="preserve">3. Does the Management System include a signed commitment by management to set objectives and targets and to measure achievements?
</t>
    </r>
    <r>
      <rPr>
        <sz val="11"/>
        <color rgb="FFFF0000"/>
        <rFont val="Arial"/>
        <family val="2"/>
      </rPr>
      <t>This is not the policy but a separate commitment.</t>
    </r>
  </si>
  <si>
    <r>
      <t xml:space="preserve">11. Is there at least one trained and appointed First Aider ALWAYS available at each premises?
</t>
    </r>
    <r>
      <rPr>
        <sz val="11"/>
        <color rgb="FFFF0000"/>
        <rFont val="Arial"/>
        <family val="2"/>
      </rPr>
      <t>If there are more than 5 persons working at the office, this is a requirement.
Also ask what you would do if the first aider was injured or away from the office.
It is always advisable, though not a legal requirement to have two.</t>
    </r>
  </si>
  <si>
    <r>
      <t xml:space="preserve">Questions are in Black and guideline comments are in </t>
    </r>
    <r>
      <rPr>
        <sz val="11"/>
        <color rgb="FFFF0000"/>
        <rFont val="Calibri"/>
        <family val="2"/>
        <scheme val="minor"/>
      </rPr>
      <t>Red</t>
    </r>
  </si>
  <si>
    <t>SHERQ Risk Management Group (Pty) Ltd
"Ensuring Compliance - Assuring Peace of Mind"</t>
  </si>
  <si>
    <t xml:space="preserve">7. PRESSURE EQUIPMENT REGULATIONS
</t>
  </si>
  <si>
    <t>(Applicable to your Office Premises even if working from Home)</t>
  </si>
  <si>
    <t>6. FACILITY REGULATIONS</t>
  </si>
  <si>
    <t>5. ENVIRONMENTAL REGULATIONS FOR WORKPLACES</t>
  </si>
  <si>
    <t>4. ELECTRICAL MACHINERY REGULATIONS</t>
  </si>
  <si>
    <t>It is expected that a revised Occupational Health and Safety Act will be promulgated in the later part or 2019 and so we have also included those potential fines as have been provided for in the draft of that legislation for comparison purposes.
They could change when legislated, but current draft legislation values have been used in the calculations.
The calculated fines indicated are based on the answers provided in your audit and are indicative of a single potential fine per category.
They are an indication only of potential fines from an audit or inspection by the Dept of Labour.
Where an incident results in death, the consequences will likely be more severe in the event of a conviction.</t>
  </si>
  <si>
    <t>% Compliance Level</t>
  </si>
  <si>
    <t>Name of  Internal Assessor</t>
  </si>
  <si>
    <t>The proposed  legislation provides for fines of up to R 5 000 000-00 and 3 years imprisonment for a single offence.</t>
  </si>
  <si>
    <r>
      <rPr>
        <b/>
        <u/>
        <sz val="36"/>
        <rFont val="Arial"/>
        <family val="2"/>
      </rPr>
      <t>Potential Penalties</t>
    </r>
    <r>
      <rPr>
        <b/>
        <sz val="36"/>
        <rFont val="Arial"/>
        <family val="2"/>
      </rPr>
      <t xml:space="preserve">
</t>
    </r>
  </si>
  <si>
    <t>Your Risk</t>
  </si>
  <si>
    <r>
      <t xml:space="preserve">We provide obligation free Guidelines on our website to assist you to both understand your legal obligations and to become compliant.
You are welcome to download them at </t>
    </r>
    <r>
      <rPr>
        <sz val="22"/>
        <color theme="3"/>
        <rFont val="Arial"/>
        <family val="2"/>
      </rPr>
      <t>https://sherq.biz/guidelines</t>
    </r>
    <r>
      <rPr>
        <sz val="22"/>
        <color theme="1"/>
        <rFont val="Arial"/>
        <family val="2"/>
      </rPr>
      <t xml:space="preserve"> </t>
    </r>
  </si>
  <si>
    <r>
      <rPr>
        <b/>
        <sz val="18"/>
        <rFont val="Arial"/>
        <family val="2"/>
      </rPr>
      <t>DISCLAIMER</t>
    </r>
    <r>
      <rPr>
        <sz val="18"/>
        <rFont val="Arial"/>
        <family val="2"/>
      </rPr>
      <t xml:space="preserve">: This serves only as template to assist with a "self-assessment" and is very limited in the legal aspects included herein.
It is intended only as a guideline to assist to identify very limited legal requirements.
</t>
    </r>
    <r>
      <rPr>
        <b/>
        <u/>
        <sz val="18"/>
        <rFont val="Arial"/>
        <family val="2"/>
      </rPr>
      <t>There are many other legal requirements which have not been included herein.</t>
    </r>
    <r>
      <rPr>
        <sz val="18"/>
        <rFont val="Arial"/>
        <family val="2"/>
      </rPr>
      <t xml:space="preserve">
SHERQ Risk Management Group therefore accepts no responsibility or liability regarding the audit findings as contained herein.
NOTE1: This audit may have been performed by a person or persons not trained and competent to conduct Legal Compliance Audits and therefore the results are to be used as an indication of the level of compliance only and NOT as a finding in regards to levels of compliance.
NOTE2: Where it has been indicated that Non Conformances are to be raised, it is recommended that they be registered, investigated, properly rectified and closed out as per  your organisational procedures.</t>
    </r>
  </si>
  <si>
    <t>Risk is a subjective opinion and the basis of your decisions.
If, during your self-assessment, there are areas on Non-Conformance, your options are to 
(i) accept the risk and do nothing, or 
(ii) to take a procative approach towards improving current levels of compliance and thereby reduce the potential for harm (damage, injury and criminal prosecution).
A Reasonable Person approach, would of course be to commence with a programme to gradually develop systems and to become 100% legally compliant.
Compliance is neither difficult nor very expensive and when compared to the potential alternatives, should be the basis of your decision.</t>
  </si>
  <si>
    <r>
      <rPr>
        <b/>
        <sz val="26"/>
        <color theme="1"/>
        <rFont val="Calibri"/>
        <family val="2"/>
        <scheme val="minor"/>
      </rPr>
      <t>SHERQ Risk Management Group (Pty) Ltd</t>
    </r>
    <r>
      <rPr>
        <b/>
        <sz val="24"/>
        <color theme="1"/>
        <rFont val="Calibri"/>
        <family val="2"/>
        <scheme val="minor"/>
      </rPr>
      <t xml:space="preserve">
</t>
    </r>
    <r>
      <rPr>
        <b/>
        <sz val="28"/>
        <color theme="1"/>
        <rFont val="Calibri"/>
        <family val="2"/>
        <scheme val="minor"/>
      </rPr>
      <t>"Ensuring Compliance - Assuring Peace of Mind"</t>
    </r>
  </si>
  <si>
    <t>1. Are all metal roofs of structures earthed?</t>
  </si>
  <si>
    <t>2. Are all metal gutters of structures earthed?</t>
  </si>
  <si>
    <t>3. Are all metal downpipes of structures earthed?</t>
  </si>
  <si>
    <t>4. Are all metal waste pipes of structures earthed?</t>
  </si>
  <si>
    <t>3. Have you in writing acknowledged receipt from the Client, of both the site specific Baseline Risk Assessment and Health and Safety Specification?</t>
  </si>
  <si>
    <t>1. If the work place or area concerned is ventilated by mechanical or other than natural means, can the employer prove by means of air monitoring results that the ventilation has resulted in safe air for employees?</t>
  </si>
  <si>
    <t>2. If the work place or area concerned is ventilated by mechanical or other than natural means, can the employer prove by means of air monitoring results that the ventilation has resulted in a TWA (8 hours) concentrations of CO2 which is less than 5 000 ppm?</t>
  </si>
  <si>
    <t>3. If the work place or area concerned is ventilated by mechanical or other than natural means, can the employer prove by means of air monitoring results that the ventilation has resulted in an actual concentration of CO2 which is less than 30 000 ppm?</t>
  </si>
  <si>
    <r>
      <t xml:space="preserve">Any compliance audit is based on being either compliant or non-compliant.
Where for example legislation requires that ALL fire extginguishers be inspected monthly and serviced annually, irrespective of the number on site, if one was not inspected or serviced, it is not possible to demonstrate compliance in that </t>
    </r>
    <r>
      <rPr>
        <u/>
        <sz val="11"/>
        <color theme="1"/>
        <rFont val="Calibri"/>
        <family val="2"/>
        <scheme val="minor"/>
      </rPr>
      <t>ALL</t>
    </r>
    <r>
      <rPr>
        <sz val="11"/>
        <color theme="1"/>
        <rFont val="Calibri"/>
        <family val="2"/>
        <scheme val="minor"/>
      </rPr>
      <t xml:space="preserve"> comply and so the requirement has </t>
    </r>
    <r>
      <rPr>
        <u/>
        <sz val="11"/>
        <color theme="1"/>
        <rFont val="Calibri"/>
        <family val="2"/>
        <scheme val="minor"/>
      </rPr>
      <t>NOT</t>
    </r>
    <r>
      <rPr>
        <sz val="11"/>
        <color theme="1"/>
        <rFont val="Calibri"/>
        <family val="2"/>
        <scheme val="minor"/>
      </rPr>
      <t xml:space="preserve"> been complied with.</t>
    </r>
  </si>
  <si>
    <r>
      <t xml:space="preserve">A similar approach should be followed where for example you have been awarded 10 contracts to perform Design work but on one of them, the requirement has not been met, it is again not possible to demonstrate compliance in ALL instances and so the requirement has NOT been complied with.
</t>
    </r>
    <r>
      <rPr>
        <b/>
        <u/>
        <sz val="11"/>
        <color theme="1"/>
        <rFont val="Calibri"/>
        <family val="2"/>
        <scheme val="minor"/>
      </rPr>
      <t>ALWAYS</t>
    </r>
    <r>
      <rPr>
        <sz val="11"/>
        <color theme="1"/>
        <rFont val="Calibri"/>
        <family val="2"/>
        <scheme val="minor"/>
      </rPr>
      <t xml:space="preserve"> answer based on your </t>
    </r>
    <r>
      <rPr>
        <b/>
        <u/>
        <sz val="11"/>
        <color theme="1"/>
        <rFont val="Calibri"/>
        <family val="2"/>
        <scheme val="minor"/>
      </rPr>
      <t>entire</t>
    </r>
    <r>
      <rPr>
        <sz val="11"/>
        <color theme="1"/>
        <rFont val="Calibri"/>
        <family val="2"/>
        <scheme val="minor"/>
      </rPr>
      <t xml:space="preserve"> scope of current work and employees, unless otherwise indicated.</t>
    </r>
  </si>
  <si>
    <t>This spreadsheet contains three visible tabs.
1. This one, the "How to" tab, describes and provides guidance on how to conduct the Self- Assessment
2. The "Audit" tab where you perform the assessment.
3. The "Management Summary" tab which is a single page summary to provide an overall picture of compliance levels and prints onto two pages.</t>
  </si>
  <si>
    <t xml:space="preserve">All fields are locked with the exception of the column in which you answer each question and the comment column.
It is not required that you add comments. We have provided this area for yopu to make notes for yourself. </t>
  </si>
  <si>
    <t>This spreadsheet contains no Macros or external links and so whatever results you obtain remain your own private and confidental record and are not automatically shared.</t>
  </si>
  <si>
    <r>
      <t xml:space="preserve">Where the possibility of a fine has been indicated in the Management Summary, be aware that this is the maximum possible fines that could be imposed calculated on a total on the non-conformances you have identified. It is calculated based on a single contravention of each section or regulation of legislation. There is always a possibiity of multiple infractions but for the purposes of this assessment, only one has been considered.
There is provision in many instances that an additional fine of R200 per day may be charged. It is not possible to caculate days of non-conformance, so they are not included. For each, you should consider that historical records of non-compliance will be considered up to a maximum of 1 year (365 days X R200 = R73 000-00)
Fines are intended to provide an indication only of your level of risk exposure and it is unlikely that you would ever be required to pay all as indicated in the total as it is unlikely that you would be prosecuted for all of the offences together, but not impossible.
The higher the liklihood of mulitple charges or fines will be as a result of an investigation by DOL following and incident where every infringement will be identified as having had a potential impact on the cause and even if excluded, remains an offence and penalties may be applied.
It is expected that a revised Occupational Health and Safey Act will be promulgated in the late part or 2019 and so we have also included those potential fines as have been provided for in the draft of that legislation. They could change when legislated but current draft legislation amounts have been used in the calculations.
</t>
    </r>
    <r>
      <rPr>
        <b/>
        <sz val="11"/>
        <color theme="1"/>
        <rFont val="Calibri"/>
        <family val="2"/>
        <scheme val="minor"/>
      </rPr>
      <t>The new legislation provides for a fine of up to R 5 000 000-00 and 3 years imprisonment for a single offence.</t>
    </r>
  </si>
  <si>
    <t>You are most welcome to contact me directly at no cost at all and 100% obligation free, for any clarity regarding any of the assessment questions. 
Call me (Frank Bennetts) on 0732460432 or send an email to me directly at frank@sherq.biz with the subject " Self Assessment". I will endeavour to answer within a day.
All calls and emails will be treated as strictly confidential.</t>
  </si>
  <si>
    <r>
      <t>The definition of Construction Work includes the term "</t>
    </r>
    <r>
      <rPr>
        <i/>
        <sz val="11"/>
        <color theme="1"/>
        <rFont val="Calibri"/>
        <family val="2"/>
        <scheme val="minor"/>
      </rPr>
      <t>any work in connection with</t>
    </r>
    <r>
      <rPr>
        <sz val="11"/>
        <color theme="1"/>
        <rFont val="Calibri"/>
        <family val="2"/>
        <scheme val="minor"/>
      </rPr>
      <t xml:space="preserve"> -" and therefore includes all Design Work in relation to Construction Work.
Design Work is defined as including "</t>
    </r>
    <r>
      <rPr>
        <i/>
        <sz val="11"/>
        <color theme="1"/>
        <rFont val="Calibri"/>
        <family val="2"/>
        <scheme val="minor"/>
      </rPr>
      <t>drawings, calculations, design details and specifications.</t>
    </r>
    <r>
      <rPr>
        <sz val="11"/>
        <color theme="1"/>
        <rFont val="Calibri"/>
        <family val="2"/>
        <scheme val="minor"/>
      </rPr>
      <t>"
In essence, all Design Work is deemed to be Construction Work and the relevant construction regulations apply to you.</t>
    </r>
  </si>
  <si>
    <t>If you are self employed or working from your home, then some of the legislation included will not be applicable to you. You would therefore not legally be required to comply with Sections 8 and 16.
You are still required to have a Policy and to have a Health and Safety Management System.
Facility Regulations do still apply to the work area in your home and the structure as a whole.
You are also still required to have a Health and Safety Management System which includes Control and Disposition of Documents and Records.</t>
  </si>
  <si>
    <t>Provision has been made for the assessor to record a comment against each question / verification. They will not show in the management summary.</t>
  </si>
  <si>
    <t>6. Have the arrangements for carrying out and reviewing the policy annually been implemented?</t>
  </si>
  <si>
    <r>
      <t xml:space="preserve">2. Does the employer conduct his undertaking in such a manner that he does not expose people other than his employees </t>
    </r>
    <r>
      <rPr>
        <b/>
        <sz val="11"/>
        <color theme="1" tint="4.9989318521683403E-2"/>
        <rFont val="Arial"/>
        <family val="2"/>
      </rPr>
      <t>off</t>
    </r>
    <r>
      <rPr>
        <sz val="11"/>
        <color theme="1" tint="4.9989318521683403E-2"/>
        <rFont val="Arial"/>
        <family val="2"/>
      </rPr>
      <t xml:space="preserve"> of his or her premises to hazards to their health or safety?
</t>
    </r>
    <r>
      <rPr>
        <sz val="11"/>
        <color rgb="FFFF0000"/>
        <rFont val="Arial"/>
        <family val="2"/>
      </rPr>
      <t>Consider here what impacts your activities may have on other persons (neighbours, other commuters when travelling, your presence on sites, etc.)</t>
    </r>
  </si>
  <si>
    <t>11. Is the fence energiser so installed that the output circuit is isolated from the supply by means of a double wound isolating transformer?</t>
  </si>
  <si>
    <t>12. Is the earth of every energiser free and 2 m away from any other earthing?</t>
  </si>
  <si>
    <t>13. Has it been ensured that no barbed wire can become electrified?</t>
  </si>
  <si>
    <t>14. In the case of a fence energiser receiving its energy from a battery, is the charging apparatus of double wound isolation construction?</t>
  </si>
  <si>
    <t>15. In the case of electric fences installed along public roads or in an urban area are the electrified wires or articles in such a position that persons cannot inadvertently come into contact therewith?</t>
  </si>
  <si>
    <t>16. Where electric fences are installed along public roads or in an urban area, are notices conspicuously displayed?</t>
  </si>
  <si>
    <t>17. Do you have a valid Certificate of Compliance (COC) for the electric fence?</t>
  </si>
  <si>
    <t>9. Is the emergency lighting capable of being activated within 15 seconds of a failure of power supply?</t>
  </si>
  <si>
    <t>10. Is the emergency lighting designed to last long enough to ensure the safe evacuation of all indoor workplaces?</t>
  </si>
  <si>
    <t>11. Is the emergency lighting kept in good working order and tested for efficient operation at intervals of not more than three months?</t>
  </si>
  <si>
    <t>12. Is the emergency lighting so designed that where directional luminaires are installed, these are mounted at a height of not less than two metres above floor level and are not aimed between 10 degrees above and 45 degrees below the horizontal line on which they are installed?</t>
  </si>
  <si>
    <t>13. Is the emergency lighting level where building work is carried out, such that all rooms, stairways, passageways, gangways, basements and other places where danger may exist through lack of natural light, will be safe?</t>
  </si>
  <si>
    <t>4. Does the employer supply: -
a towel to each employee for his sole use at the washbasins, or
disposable paper towels, or
clean portions of continuous cloth towels, or
air blowers?</t>
  </si>
  <si>
    <t>5. Does the employer provide a hand cleaning agent?</t>
  </si>
  <si>
    <t>6. Has each room where there are showers, closets, urinals or washbasins been fitted with a sign indicating the gender, or where used by both genders, provision made to control access when in use?</t>
  </si>
  <si>
    <t>1. Is there an adequate supply of potable drinking water?</t>
  </si>
  <si>
    <t>2. Where the work being carried out allows for seating, are seats with back rests provided?</t>
  </si>
  <si>
    <r>
      <t xml:space="preserve">1. Have all the hand-held fire extinguishers been designed in accordance with a standard?
</t>
    </r>
    <r>
      <rPr>
        <sz val="11"/>
        <color rgb="FFFF0000"/>
        <rFont val="Arial"/>
        <family val="2"/>
      </rPr>
      <t>Are all Fire Extinguishers marked with SABS - SANS 1910? If not, then the answer MUST be No.</t>
    </r>
  </si>
  <si>
    <r>
      <t xml:space="preserve">2. Have all the hand-held fire extinguishers been constructed in accordance with a standard?
</t>
    </r>
    <r>
      <rPr>
        <sz val="11"/>
        <color rgb="FFFF0000"/>
        <rFont val="Arial"/>
        <family val="2"/>
      </rPr>
      <t>Are all Fire Extinguishers marked with SABS - SANS 1910? If not, then the answer MUST be No.</t>
    </r>
  </si>
  <si>
    <r>
      <t xml:space="preserve">5. Have all the hand-held fire extinguishers been modified in accordance with a standard?
</t>
    </r>
    <r>
      <rPr>
        <sz val="11"/>
        <color rgb="FFFF0000"/>
        <rFont val="Arial"/>
        <family val="2"/>
      </rPr>
      <t>Are all Fire Extinguishers marked with SABS - SANS 1910? If not, then the answer MUST be No.</t>
    </r>
  </si>
  <si>
    <r>
      <t xml:space="preserve">6. Have all the hand-held fire extinguishers been repaired in accordance with a standard?
</t>
    </r>
    <r>
      <rPr>
        <sz val="11"/>
        <color rgb="FFFF0000"/>
        <rFont val="Arial"/>
        <family val="2"/>
      </rPr>
      <t>Are all Fire Extinguishers marked with SABS - SANS 1910? If not, then the answer MUST be No.</t>
    </r>
  </si>
  <si>
    <t>9. Has any hand-held fire extinguisher been filled by a person who is not a holder of a permit in terms of SABS - SANS 1910?
It is fair to assume that the external service provider is compliant.</t>
  </si>
  <si>
    <r>
      <t xml:space="preserve">Is the employer registered and in good standing with the Compensation commissioner?
</t>
    </r>
    <r>
      <rPr>
        <sz val="11"/>
        <color rgb="FFFF0000"/>
        <rFont val="Arial"/>
        <family val="2"/>
      </rPr>
      <t>If you are self employed this is not applicable.</t>
    </r>
  </si>
  <si>
    <r>
      <t xml:space="preserve">12. If required to have them, has it been ensured that no health and safety representative also fills a supervisory or management role or function?
</t>
    </r>
    <r>
      <rPr>
        <sz val="11"/>
        <color rgb="FFFF0000"/>
        <rFont val="Arial"/>
        <family val="2"/>
      </rPr>
      <t>Only workers who do not fill a supervisory or managerial role may be safety representatives.</t>
    </r>
  </si>
  <si>
    <t>Insert Here</t>
  </si>
  <si>
    <r>
      <t xml:space="preserve">DISCLAIMER: This serves only as template to assist with a "self-assessment" and is very limited in the legal aspects included herein.
It is intended only as a guideline to assist to identify very limited legal requirements.
</t>
    </r>
    <r>
      <rPr>
        <b/>
        <u/>
        <sz val="12"/>
        <rFont val="Arial"/>
        <family val="2"/>
      </rPr>
      <t>There are many other legal requirements which have not been included herein.</t>
    </r>
    <r>
      <rPr>
        <b/>
        <sz val="12"/>
        <rFont val="Arial"/>
        <family val="2"/>
      </rPr>
      <t xml:space="preserve">
SHERQ Risk Management Group therefore accepts no responsibility or liability regarding the audit findings as contained herein.
NOTE 1: This audit may have been performed by a person or persons not trained and competent to conduct Legal Compliance Audits and therefore the results are to be used as an indication of the level of compliance only and NOT as a finding in regards to levels of compliance.
NOTE 2: Where it has been indicated that Non Conformances are to be raised, it is recommended that they be registered, investigated, properly rectified and closed out as per  your organisational procedures.</t>
    </r>
  </si>
  <si>
    <t>Guideline for the Completion of this Self- Assessment (Designers)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</si>
</sst>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60" x14ac:knownFonts="1">
    <font>
      <sz val="11"/>
      <color theme="1"/>
      <name val="Calibri"/>
      <family val="2"/>
      <scheme val="minor"/>
    </font>
    <font>
      <sz val="11"/>
      <color theme="1" tint="4.9989318521683403E-2"/>
      <name val="Arial"/>
      <family val="2"/>
    </font>
    <font>
      <b/>
      <sz val="11"/>
      <color theme="1" tint="4.9989318521683403E-2"/>
      <name val="Arial"/>
      <family val="2"/>
    </font>
    <font>
      <b/>
      <sz val="10"/>
      <name val="Arial"/>
      <family val="2"/>
    </font>
    <font>
      <sz val="10"/>
      <name val="Arial"/>
      <family val="2"/>
    </font>
    <font>
      <b/>
      <i/>
      <sz val="10"/>
      <name val="Arial"/>
      <family val="2"/>
    </font>
    <font>
      <b/>
      <sz val="18"/>
      <name val="Arial"/>
      <family val="2"/>
    </font>
    <font>
      <b/>
      <sz val="14"/>
      <color theme="1" tint="4.9989318521683403E-2"/>
      <name val="Arial"/>
      <family val="2"/>
    </font>
    <font>
      <sz val="14"/>
      <name val="Arial"/>
      <family val="2"/>
    </font>
    <font>
      <sz val="11"/>
      <color theme="1"/>
      <name val="Arial"/>
      <family val="2"/>
    </font>
    <font>
      <sz val="12"/>
      <color theme="1"/>
      <name val="Calibri"/>
      <family val="2"/>
      <scheme val="minor"/>
    </font>
    <font>
      <b/>
      <sz val="16"/>
      <name val="Arial"/>
      <family val="2"/>
    </font>
    <font>
      <b/>
      <u/>
      <sz val="11"/>
      <color theme="1" tint="4.9989318521683403E-2"/>
      <name val="Arial"/>
      <family val="2"/>
    </font>
    <font>
      <u/>
      <sz val="11"/>
      <color theme="1" tint="4.9989318521683403E-2"/>
      <name val="Arial"/>
      <family val="2"/>
    </font>
    <font>
      <sz val="11"/>
      <color rgb="FFFF0000"/>
      <name val="Arial"/>
      <family val="2"/>
    </font>
    <font>
      <u/>
      <sz val="11"/>
      <color rgb="FFFF0000"/>
      <name val="Arial"/>
      <family val="2"/>
    </font>
    <font>
      <sz val="22"/>
      <color theme="1" tint="4.9989318521683403E-2"/>
      <name val="Arial"/>
      <family val="2"/>
    </font>
    <font>
      <b/>
      <sz val="36"/>
      <name val="Arial"/>
      <family val="2"/>
    </font>
    <font>
      <sz val="14"/>
      <color rgb="FFFF0000"/>
      <name val="Arial"/>
      <family val="2"/>
    </font>
    <font>
      <b/>
      <sz val="20"/>
      <color theme="1" tint="4.9989318521683403E-2"/>
      <name val="Arial"/>
      <family val="2"/>
    </font>
    <font>
      <sz val="11"/>
      <color rgb="FFFF0000"/>
      <name val="Calibri"/>
      <family val="2"/>
      <scheme val="minor"/>
    </font>
    <font>
      <b/>
      <sz val="16"/>
      <color theme="1"/>
      <name val="Calibri"/>
      <family val="2"/>
      <scheme val="minor"/>
    </font>
    <font>
      <sz val="18"/>
      <color theme="1"/>
      <name val="Calibri"/>
      <family val="2"/>
      <scheme val="minor"/>
    </font>
    <font>
      <b/>
      <sz val="12"/>
      <name val="Arial"/>
      <family val="2"/>
    </font>
    <font>
      <b/>
      <sz val="14"/>
      <color theme="1"/>
      <name val="Calibri"/>
      <family val="2"/>
      <scheme val="minor"/>
    </font>
    <font>
      <b/>
      <sz val="11"/>
      <color theme="1"/>
      <name val="Calibri"/>
      <family val="2"/>
      <scheme val="minor"/>
    </font>
    <font>
      <b/>
      <sz val="26"/>
      <name val="Arial"/>
      <family val="2"/>
    </font>
    <font>
      <sz val="26"/>
      <color theme="1"/>
      <name val="Calibri"/>
      <family val="2"/>
      <scheme val="minor"/>
    </font>
    <font>
      <b/>
      <sz val="20"/>
      <color theme="1"/>
      <name val="Calibri"/>
      <family val="2"/>
      <scheme val="minor"/>
    </font>
    <font>
      <b/>
      <sz val="16"/>
      <color theme="1" tint="4.9989318521683403E-2"/>
      <name val="Arial"/>
      <family val="2"/>
    </font>
    <font>
      <b/>
      <sz val="24"/>
      <name val="Arial"/>
      <family val="2"/>
    </font>
    <font>
      <sz val="14"/>
      <color theme="1"/>
      <name val="Calibri"/>
      <family val="2"/>
      <scheme val="minor"/>
    </font>
    <font>
      <b/>
      <u/>
      <sz val="12"/>
      <name val="Arial"/>
      <family val="2"/>
    </font>
    <font>
      <sz val="24"/>
      <color theme="1"/>
      <name val="Calibri"/>
      <family val="2"/>
      <scheme val="minor"/>
    </font>
    <font>
      <b/>
      <sz val="24"/>
      <color theme="1"/>
      <name val="Calibri"/>
      <family val="2"/>
      <scheme val="minor"/>
    </font>
    <font>
      <b/>
      <sz val="26"/>
      <color theme="1"/>
      <name val="Calibri"/>
      <family val="2"/>
      <scheme val="minor"/>
    </font>
    <font>
      <sz val="14"/>
      <color theme="1"/>
      <name val="Arial"/>
      <family val="2"/>
    </font>
    <font>
      <b/>
      <sz val="22"/>
      <name val="Arial"/>
      <family val="2"/>
    </font>
    <font>
      <sz val="22"/>
      <color theme="1"/>
      <name val="Calibri"/>
      <family val="2"/>
      <scheme val="minor"/>
    </font>
    <font>
      <sz val="22"/>
      <color theme="1"/>
      <name val="Arial"/>
      <family val="2"/>
    </font>
    <font>
      <b/>
      <sz val="22"/>
      <color theme="1"/>
      <name val="Calibri"/>
      <family val="2"/>
      <scheme val="minor"/>
    </font>
    <font>
      <b/>
      <i/>
      <sz val="22"/>
      <name val="Arial"/>
      <family val="2"/>
    </font>
    <font>
      <b/>
      <sz val="22"/>
      <color theme="1"/>
      <name val="Arial"/>
      <family val="2"/>
    </font>
    <font>
      <b/>
      <sz val="22"/>
      <color theme="1" tint="4.9989318521683403E-2"/>
      <name val="Arial"/>
      <family val="2"/>
    </font>
    <font>
      <sz val="22"/>
      <name val="Arial"/>
      <family val="2"/>
    </font>
    <font>
      <sz val="70"/>
      <color theme="1"/>
      <name val="Calibri"/>
      <family val="2"/>
      <scheme val="minor"/>
    </font>
    <font>
      <b/>
      <sz val="24"/>
      <color theme="1"/>
      <name val="Arial"/>
      <family val="2"/>
    </font>
    <font>
      <b/>
      <u/>
      <sz val="36"/>
      <name val="Arial"/>
      <family val="2"/>
    </font>
    <font>
      <b/>
      <sz val="28"/>
      <color theme="1"/>
      <name val="Calibri"/>
      <family val="2"/>
      <scheme val="minor"/>
    </font>
    <font>
      <sz val="24"/>
      <color theme="1"/>
      <name val="Arial"/>
      <family val="2"/>
    </font>
    <font>
      <b/>
      <u/>
      <sz val="36"/>
      <color theme="1"/>
      <name val="Arial"/>
      <family val="2"/>
    </font>
    <font>
      <sz val="22"/>
      <color theme="3"/>
      <name val="Arial"/>
      <family val="2"/>
    </font>
    <font>
      <b/>
      <u/>
      <sz val="18"/>
      <name val="Arial"/>
      <family val="2"/>
    </font>
    <font>
      <sz val="18"/>
      <name val="Arial"/>
      <family val="2"/>
    </font>
    <font>
      <b/>
      <sz val="28"/>
      <name val="Arial"/>
      <family val="2"/>
    </font>
    <font>
      <sz val="28"/>
      <name val="Arial"/>
      <family val="2"/>
    </font>
    <font>
      <sz val="28"/>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thin">
        <color auto="1"/>
      </bottom>
      <diagonal/>
    </border>
    <border>
      <left/>
      <right/>
      <top style="thin">
        <color auto="1"/>
      </top>
      <bottom style="thin">
        <color auto="1"/>
      </bottom>
      <diagonal/>
    </border>
    <border>
      <left/>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style="double">
        <color indexed="64"/>
      </bottom>
      <diagonal/>
    </border>
    <border>
      <left/>
      <right style="double">
        <color indexed="64"/>
      </right>
      <top style="thin">
        <color indexed="64"/>
      </top>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indexed="64"/>
      </left>
      <right style="thin">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style="double">
        <color auto="1"/>
      </left>
      <right style="thin">
        <color auto="1"/>
      </right>
      <top style="thin">
        <color indexed="64"/>
      </top>
      <bottom style="double">
        <color auto="1"/>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auto="1"/>
      </left>
      <right style="thin">
        <color auto="1"/>
      </right>
      <top style="double">
        <color auto="1"/>
      </top>
      <bottom style="double">
        <color indexed="64"/>
      </bottom>
      <diagonal/>
    </border>
    <border>
      <left style="thin">
        <color auto="1"/>
      </left>
      <right style="double">
        <color indexed="64"/>
      </right>
      <top style="double">
        <color auto="1"/>
      </top>
      <bottom style="double">
        <color indexed="64"/>
      </bottom>
      <diagonal/>
    </border>
    <border>
      <left/>
      <right style="thin">
        <color auto="1"/>
      </right>
      <top style="thin">
        <color auto="1"/>
      </top>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auto="1"/>
      </left>
      <right style="double">
        <color indexed="64"/>
      </right>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double">
        <color indexed="64"/>
      </right>
      <top style="medium">
        <color indexed="64"/>
      </top>
      <bottom style="medium">
        <color indexed="64"/>
      </bottom>
      <diagonal/>
    </border>
    <border>
      <left/>
      <right style="double">
        <color indexed="64"/>
      </right>
      <top style="thin">
        <color indexed="64"/>
      </top>
      <bottom style="thin">
        <color indexed="64"/>
      </bottom>
      <diagonal/>
    </border>
  </borders>
  <cellStyleXfs count="1">
    <xf numFmtId="0" fontId="0" fillId="0" borderId="0"/>
  </cellStyleXfs>
  <cellXfs count="207">
    <xf numFmtId="0" fontId="0" fillId="0" borderId="0" xfId="0"/>
    <xf numFmtId="0" fontId="0" fillId="0" borderId="9" xfId="0" applyBorder="1"/>
    <xf numFmtId="0" fontId="0" fillId="0" borderId="10" xfId="0" applyBorder="1"/>
    <xf numFmtId="0" fontId="0" fillId="2" borderId="11" xfId="0" applyFill="1" applyBorder="1"/>
    <xf numFmtId="14" fontId="5" fillId="0" borderId="0" xfId="0" applyNumberFormat="1" applyFont="1" applyBorder="1" applyAlignment="1" applyProtection="1">
      <alignment horizontal="left" vertical="top" wrapText="1" readingOrder="1"/>
    </xf>
    <xf numFmtId="0" fontId="0" fillId="0" borderId="0" xfId="0" applyBorder="1" applyAlignment="1" applyProtection="1">
      <alignment readingOrder="1"/>
    </xf>
    <xf numFmtId="0" fontId="0" fillId="0" borderId="0" xfId="0" applyProtection="1">
      <protection locked="0"/>
    </xf>
    <xf numFmtId="0" fontId="9" fillId="0" borderId="0" xfId="0" applyFont="1" applyFill="1" applyProtection="1"/>
    <xf numFmtId="0" fontId="1" fillId="0" borderId="0" xfId="0" applyFont="1" applyAlignment="1" applyProtection="1">
      <alignment vertical="top" wrapText="1" readingOrder="1"/>
    </xf>
    <xf numFmtId="0" fontId="1" fillId="0" borderId="0" xfId="0" applyFont="1" applyAlignment="1" applyProtection="1">
      <alignment vertical="top" textRotation="90" wrapText="1" readingOrder="1"/>
    </xf>
    <xf numFmtId="0" fontId="0" fillId="0" borderId="0" xfId="0" applyAlignment="1" applyProtection="1">
      <alignment vertical="top" textRotation="90" wrapText="1" readingOrder="1"/>
    </xf>
    <xf numFmtId="0" fontId="1" fillId="4" borderId="26" xfId="0" applyFont="1" applyFill="1" applyBorder="1" applyAlignment="1" applyProtection="1">
      <alignment vertical="top" wrapText="1" readingOrder="1"/>
    </xf>
    <xf numFmtId="0" fontId="2" fillId="3" borderId="19" xfId="0" applyFont="1" applyFill="1" applyBorder="1" applyAlignment="1" applyProtection="1">
      <alignment horizontal="left" vertical="top" wrapText="1" readingOrder="1"/>
    </xf>
    <xf numFmtId="0" fontId="1" fillId="3" borderId="1" xfId="0" applyFont="1" applyFill="1" applyBorder="1" applyAlignment="1" applyProtection="1">
      <alignment vertical="top" wrapText="1" readingOrder="1"/>
    </xf>
    <xf numFmtId="0" fontId="1" fillId="2" borderId="0" xfId="0" applyFont="1" applyFill="1" applyAlignment="1" applyProtection="1">
      <alignment vertical="top" wrapText="1" readingOrder="1"/>
    </xf>
    <xf numFmtId="0" fontId="1" fillId="0" borderId="19" xfId="0" applyFont="1" applyBorder="1" applyAlignment="1" applyProtection="1">
      <alignment horizontal="left" vertical="top" wrapText="1" readingOrder="1"/>
    </xf>
    <xf numFmtId="0" fontId="1" fillId="0" borderId="1" xfId="0" applyFont="1" applyBorder="1" applyAlignment="1" applyProtection="1">
      <alignment vertical="top" wrapText="1" readingOrder="1"/>
      <protection locked="0"/>
    </xf>
    <xf numFmtId="0" fontId="2" fillId="4" borderId="19" xfId="0" applyFont="1" applyFill="1" applyBorder="1" applyAlignment="1" applyProtection="1">
      <alignment vertical="top" wrapText="1" readingOrder="1"/>
    </xf>
    <xf numFmtId="0" fontId="1" fillId="4" borderId="5" xfId="0" applyFont="1" applyFill="1" applyBorder="1" applyAlignment="1" applyProtection="1">
      <alignment vertical="top" wrapText="1" readingOrder="1"/>
    </xf>
    <xf numFmtId="0" fontId="1" fillId="4" borderId="6" xfId="0" applyFont="1" applyFill="1" applyBorder="1" applyAlignment="1" applyProtection="1">
      <alignment vertical="top" wrapText="1" readingOrder="1"/>
    </xf>
    <xf numFmtId="0" fontId="7" fillId="4" borderId="19" xfId="0" applyFont="1" applyFill="1" applyBorder="1" applyAlignment="1" applyProtection="1">
      <alignment vertical="top" wrapText="1" readingOrder="1"/>
    </xf>
    <xf numFmtId="0" fontId="12" fillId="3" borderId="19" xfId="0" applyFont="1" applyFill="1" applyBorder="1" applyAlignment="1" applyProtection="1">
      <alignment horizontal="left" vertical="top" wrapText="1" readingOrder="1"/>
    </xf>
    <xf numFmtId="0" fontId="1" fillId="4" borderId="1" xfId="0" applyFont="1" applyFill="1" applyBorder="1" applyAlignment="1" applyProtection="1">
      <alignment vertical="top" wrapText="1" readingOrder="1"/>
    </xf>
    <xf numFmtId="0" fontId="0" fillId="0" borderId="0" xfId="0" applyAlignment="1" applyProtection="1">
      <alignment horizontal="left" textRotation="90" wrapText="1" readingOrder="1"/>
    </xf>
    <xf numFmtId="1" fontId="1" fillId="4" borderId="22" xfId="0" applyNumberFormat="1" applyFont="1" applyFill="1" applyBorder="1" applyAlignment="1" applyProtection="1">
      <alignment horizontal="center" vertical="top" wrapText="1" readingOrder="1"/>
    </xf>
    <xf numFmtId="9" fontId="1" fillId="3" borderId="22" xfId="0" applyNumberFormat="1" applyFont="1" applyFill="1" applyBorder="1" applyAlignment="1" applyProtection="1">
      <alignment horizontal="center" vertical="center" wrapText="1" readingOrder="1"/>
    </xf>
    <xf numFmtId="10" fontId="1" fillId="3" borderId="22" xfId="0" applyNumberFormat="1" applyFont="1" applyFill="1" applyBorder="1" applyAlignment="1" applyProtection="1">
      <alignment horizontal="center" vertical="top" wrapText="1" readingOrder="1"/>
    </xf>
    <xf numFmtId="10" fontId="1" fillId="0" borderId="0" xfId="0" applyNumberFormat="1" applyFont="1" applyAlignment="1" applyProtection="1">
      <alignment vertical="top" wrapText="1" readingOrder="1"/>
    </xf>
    <xf numFmtId="0" fontId="1" fillId="5" borderId="0" xfId="0" applyFont="1" applyFill="1" applyAlignment="1" applyProtection="1">
      <alignment vertical="top" wrapText="1" readingOrder="1"/>
    </xf>
    <xf numFmtId="10" fontId="1" fillId="2" borderId="0" xfId="0" applyNumberFormat="1" applyFont="1" applyFill="1" applyAlignment="1" applyProtection="1">
      <alignment vertical="top" wrapText="1" readingOrder="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0" fillId="0" borderId="33" xfId="0" applyBorder="1" applyAlignment="1" applyProtection="1">
      <alignment readingOrder="1"/>
    </xf>
    <xf numFmtId="0" fontId="0" fillId="0" borderId="34" xfId="0" applyBorder="1" applyAlignment="1" applyProtection="1">
      <alignment readingOrder="1"/>
    </xf>
    <xf numFmtId="0" fontId="1" fillId="0" borderId="1" xfId="0" applyFont="1" applyBorder="1" applyAlignment="1" applyProtection="1">
      <alignment vertical="center" wrapText="1" readingOrder="1"/>
    </xf>
    <xf numFmtId="0" fontId="1" fillId="6" borderId="0" xfId="0" applyFont="1" applyFill="1" applyAlignment="1" applyProtection="1">
      <alignment vertical="top" wrapText="1" readingOrder="1"/>
    </xf>
    <xf numFmtId="1" fontId="1" fillId="5" borderId="0" xfId="0" applyNumberFormat="1" applyFont="1" applyFill="1" applyAlignment="1" applyProtection="1">
      <alignment vertical="top" wrapText="1" readingOrder="1"/>
    </xf>
    <xf numFmtId="10" fontId="1" fillId="5" borderId="0" xfId="0" applyNumberFormat="1" applyFont="1" applyFill="1" applyAlignment="1" applyProtection="1">
      <alignment vertical="top" wrapText="1" readingOrder="1"/>
    </xf>
    <xf numFmtId="164" fontId="1" fillId="6" borderId="0" xfId="0" applyNumberFormat="1" applyFont="1" applyFill="1" applyAlignment="1" applyProtection="1">
      <alignment vertical="top" wrapText="1" readingOrder="1"/>
    </xf>
    <xf numFmtId="0" fontId="19" fillId="6" borderId="35" xfId="0" applyFont="1" applyFill="1" applyBorder="1" applyAlignment="1" applyProtection="1">
      <alignment horizontal="left" vertical="top" wrapText="1" readingOrder="1"/>
    </xf>
    <xf numFmtId="0" fontId="0" fillId="6" borderId="4" xfId="0" applyFill="1" applyBorder="1" applyAlignment="1" applyProtection="1">
      <alignment vertical="top" wrapText="1" readingOrder="1"/>
    </xf>
    <xf numFmtId="0" fontId="8" fillId="0" borderId="22" xfId="0" applyFont="1" applyFill="1" applyBorder="1" applyAlignment="1" applyProtection="1">
      <alignment horizontal="center" vertical="top" wrapText="1" readingOrder="1"/>
    </xf>
    <xf numFmtId="10" fontId="8" fillId="0" borderId="22" xfId="0" applyNumberFormat="1" applyFont="1" applyFill="1" applyBorder="1" applyAlignment="1" applyProtection="1">
      <alignment horizontal="center" vertical="top" wrapText="1" readingOrder="1"/>
    </xf>
    <xf numFmtId="0" fontId="18" fillId="0" borderId="22" xfId="0" applyFont="1" applyFill="1" applyBorder="1" applyAlignment="1" applyProtection="1">
      <alignment horizontal="center" vertical="top" wrapText="1" readingOrder="1"/>
    </xf>
    <xf numFmtId="10" fontId="1" fillId="4" borderId="22" xfId="0" applyNumberFormat="1" applyFont="1" applyFill="1" applyBorder="1" applyAlignment="1" applyProtection="1">
      <alignment horizontal="center" vertical="top" wrapText="1" readingOrder="1"/>
    </xf>
    <xf numFmtId="0" fontId="1" fillId="0" borderId="0" xfId="0" applyFont="1" applyAlignment="1" applyProtection="1">
      <alignment horizontal="center" vertical="top" wrapText="1" readingOrder="1"/>
    </xf>
    <xf numFmtId="0" fontId="1" fillId="0" borderId="19" xfId="0" applyFont="1" applyFill="1" applyBorder="1" applyAlignment="1" applyProtection="1">
      <alignment horizontal="left" vertical="top" wrapText="1" readingOrder="1"/>
    </xf>
    <xf numFmtId="164" fontId="1" fillId="0" borderId="0" xfId="0" applyNumberFormat="1" applyFont="1" applyAlignment="1" applyProtection="1">
      <alignment vertical="top" wrapText="1" readingOrder="1"/>
    </xf>
    <xf numFmtId="164" fontId="1" fillId="0" borderId="0" xfId="0" applyNumberFormat="1" applyFont="1" applyFill="1" applyAlignment="1" applyProtection="1">
      <alignment vertical="top" wrapText="1" readingOrder="1"/>
    </xf>
    <xf numFmtId="0" fontId="9" fillId="0" borderId="15" xfId="0" applyFont="1" applyFill="1" applyBorder="1" applyAlignment="1" applyProtection="1">
      <alignment wrapText="1"/>
    </xf>
    <xf numFmtId="0" fontId="6" fillId="0" borderId="24" xfId="0" applyFont="1" applyBorder="1" applyAlignment="1" applyProtection="1">
      <alignment horizontal="center" vertical="center" wrapText="1"/>
    </xf>
    <xf numFmtId="0" fontId="0" fillId="0" borderId="19" xfId="0" applyBorder="1" applyAlignment="1">
      <alignment horizontal="left" vertical="top"/>
    </xf>
    <xf numFmtId="0" fontId="0" fillId="0" borderId="39" xfId="0" applyBorder="1" applyAlignment="1">
      <alignment horizontal="left" vertical="top"/>
    </xf>
    <xf numFmtId="0" fontId="22" fillId="0" borderId="32" xfId="0" applyFont="1" applyBorder="1"/>
    <xf numFmtId="0" fontId="0" fillId="0" borderId="33" xfId="0" applyBorder="1" applyAlignment="1">
      <alignment wrapText="1"/>
    </xf>
    <xf numFmtId="0" fontId="28" fillId="0" borderId="34" xfId="0" applyFont="1" applyBorder="1" applyAlignment="1">
      <alignment horizontal="center" vertical="center" wrapText="1"/>
    </xf>
    <xf numFmtId="0" fontId="0" fillId="0" borderId="40" xfId="0" applyBorder="1"/>
    <xf numFmtId="0" fontId="0" fillId="0" borderId="41" xfId="0" applyBorder="1" applyAlignment="1">
      <alignment wrapText="1"/>
    </xf>
    <xf numFmtId="0" fontId="0" fillId="0" borderId="42" xfId="0" applyBorder="1"/>
    <xf numFmtId="0" fontId="29" fillId="6" borderId="4" xfId="0" applyFont="1" applyFill="1" applyBorder="1" applyAlignment="1" applyProtection="1">
      <alignment horizontal="center" vertical="center" wrapText="1" readingOrder="1"/>
    </xf>
    <xf numFmtId="164" fontId="2" fillId="6" borderId="0" xfId="0" applyNumberFormat="1" applyFont="1" applyFill="1" applyAlignment="1" applyProtection="1">
      <alignment vertical="top" wrapText="1" readingOrder="1"/>
    </xf>
    <xf numFmtId="0" fontId="1" fillId="0" borderId="26" xfId="0" applyFont="1" applyBorder="1" applyAlignment="1" applyProtection="1">
      <alignment vertical="center" wrapText="1" readingOrder="1"/>
    </xf>
    <xf numFmtId="0" fontId="8" fillId="0" borderId="44" xfId="0" applyFont="1" applyFill="1" applyBorder="1" applyAlignment="1" applyProtection="1">
      <alignment horizontal="center" vertical="top" wrapText="1" readingOrder="1"/>
    </xf>
    <xf numFmtId="0" fontId="17" fillId="0" borderId="0" xfId="0" applyFont="1" applyBorder="1" applyAlignment="1" applyProtection="1">
      <alignment horizontal="left" vertical="top" wrapText="1" readingOrder="1"/>
    </xf>
    <xf numFmtId="0" fontId="16" fillId="0" borderId="45" xfId="0" applyFont="1" applyBorder="1" applyAlignment="1" applyProtection="1">
      <alignment wrapText="1" readingOrder="1"/>
    </xf>
    <xf numFmtId="14" fontId="3" fillId="0" borderId="0" xfId="0" applyNumberFormat="1" applyFont="1" applyBorder="1" applyAlignment="1" applyProtection="1">
      <alignment horizontal="left" vertical="top" readingOrder="1"/>
    </xf>
    <xf numFmtId="0" fontId="0" fillId="0" borderId="0" xfId="0" applyBorder="1" applyAlignment="1">
      <alignment readingOrder="1"/>
    </xf>
    <xf numFmtId="0" fontId="0" fillId="0" borderId="0" xfId="0" applyFont="1" applyBorder="1" applyAlignment="1" applyProtection="1">
      <alignment readingOrder="1"/>
    </xf>
    <xf numFmtId="164" fontId="24" fillId="0" borderId="0" xfId="0" applyNumberFormat="1" applyFont="1" applyBorder="1" applyAlignment="1" applyProtection="1">
      <alignment horizontal="left" readingOrder="1"/>
    </xf>
    <xf numFmtId="0" fontId="36" fillId="0" borderId="0" xfId="0" applyFont="1" applyFill="1" applyBorder="1" applyAlignment="1" applyProtection="1">
      <alignment wrapText="1"/>
    </xf>
    <xf numFmtId="0" fontId="31" fillId="0" borderId="0" xfId="0" applyFont="1" applyBorder="1" applyAlignment="1"/>
    <xf numFmtId="0" fontId="1" fillId="0" borderId="39" xfId="0" applyFont="1" applyBorder="1" applyAlignment="1" applyProtection="1">
      <alignment horizontal="left" vertical="top" wrapText="1" readingOrder="1"/>
    </xf>
    <xf numFmtId="0" fontId="1" fillId="0" borderId="23" xfId="0" applyFont="1" applyBorder="1" applyAlignment="1" applyProtection="1">
      <alignment vertical="top" wrapText="1" readingOrder="1"/>
      <protection locked="0"/>
    </xf>
    <xf numFmtId="0" fontId="9" fillId="0" borderId="34" xfId="0" applyFont="1" applyFill="1" applyBorder="1" applyProtection="1"/>
    <xf numFmtId="0" fontId="4" fillId="0" borderId="42" xfId="0" applyFont="1" applyBorder="1" applyAlignment="1" applyProtection="1">
      <alignment vertical="center" wrapText="1"/>
    </xf>
    <xf numFmtId="10" fontId="6" fillId="0" borderId="35" xfId="0" applyNumberFormat="1" applyFont="1" applyFill="1" applyBorder="1" applyAlignment="1" applyProtection="1">
      <alignment horizontal="center" vertical="center" wrapText="1"/>
    </xf>
    <xf numFmtId="10" fontId="6" fillId="0" borderId="25" xfId="0" applyNumberFormat="1" applyFont="1" applyFill="1" applyBorder="1" applyAlignment="1" applyProtection="1">
      <alignment horizontal="center" vertical="center" wrapText="1" readingOrder="1"/>
    </xf>
    <xf numFmtId="0" fontId="6" fillId="0" borderId="39" xfId="0" applyFont="1" applyBorder="1" applyAlignment="1" applyProtection="1">
      <alignment horizontal="center" vertical="center" wrapText="1"/>
    </xf>
    <xf numFmtId="0" fontId="9" fillId="0" borderId="32" xfId="0" applyFont="1" applyFill="1" applyBorder="1" applyProtection="1"/>
    <xf numFmtId="0" fontId="4" fillId="0" borderId="40" xfId="0" applyFont="1" applyBorder="1" applyAlignment="1" applyProtection="1">
      <alignment vertical="center" wrapText="1"/>
    </xf>
    <xf numFmtId="0" fontId="30" fillId="0" borderId="18" xfId="0" applyFont="1" applyBorder="1" applyAlignment="1" applyProtection="1">
      <alignment horizontal="left" vertical="center" wrapText="1" readingOrder="1"/>
    </xf>
    <xf numFmtId="0" fontId="30" fillId="0" borderId="19" xfId="0" applyFont="1" applyBorder="1" applyAlignment="1" applyProtection="1">
      <alignment horizontal="left" vertical="center" wrapText="1" readingOrder="1"/>
    </xf>
    <xf numFmtId="0" fontId="30" fillId="0" borderId="20" xfId="0" applyFont="1" applyBorder="1" applyAlignment="1" applyProtection="1">
      <alignment horizontal="left" vertical="center" wrapText="1" readingOrder="1"/>
    </xf>
    <xf numFmtId="0" fontId="30" fillId="0" borderId="21" xfId="0" applyFont="1" applyBorder="1" applyAlignment="1" applyProtection="1">
      <alignment horizontal="left" vertical="center" wrapText="1" readingOrder="1"/>
    </xf>
    <xf numFmtId="14" fontId="37" fillId="0" borderId="20" xfId="0" applyNumberFormat="1" applyFont="1" applyBorder="1" applyAlignment="1" applyProtection="1">
      <alignment horizontal="left" vertical="top" readingOrder="1"/>
    </xf>
    <xf numFmtId="0" fontId="38" fillId="0" borderId="28" xfId="0" applyFont="1" applyBorder="1" applyAlignment="1" applyProtection="1">
      <alignment readingOrder="1"/>
    </xf>
    <xf numFmtId="0" fontId="38" fillId="0" borderId="30" xfId="0" applyFont="1" applyBorder="1" applyAlignment="1" applyProtection="1">
      <alignment readingOrder="1"/>
    </xf>
    <xf numFmtId="0" fontId="39" fillId="0" borderId="0" xfId="0" applyFont="1" applyFill="1" applyProtection="1"/>
    <xf numFmtId="14" fontId="41" fillId="0" borderId="0" xfId="0" applyNumberFormat="1" applyFont="1" applyBorder="1" applyAlignment="1" applyProtection="1">
      <alignment horizontal="left" vertical="top" wrapText="1" readingOrder="1"/>
    </xf>
    <xf numFmtId="0" fontId="38" fillId="0" borderId="0" xfId="0" applyFont="1" applyBorder="1" applyAlignment="1" applyProtection="1">
      <alignment readingOrder="1"/>
    </xf>
    <xf numFmtId="0" fontId="40" fillId="0" borderId="41" xfId="0" applyFont="1" applyBorder="1" applyAlignment="1" applyProtection="1">
      <alignment horizontal="center" readingOrder="1"/>
    </xf>
    <xf numFmtId="0" fontId="40" fillId="0" borderId="2" xfId="0" applyFont="1" applyBorder="1" applyAlignment="1" applyProtection="1">
      <alignment horizontal="center" readingOrder="1"/>
    </xf>
    <xf numFmtId="0" fontId="42" fillId="0" borderId="18" xfId="0" applyFont="1" applyFill="1" applyBorder="1" applyAlignment="1" applyProtection="1"/>
    <xf numFmtId="0" fontId="42" fillId="0" borderId="13" xfId="0" applyFont="1" applyFill="1" applyBorder="1" applyProtection="1"/>
    <xf numFmtId="0" fontId="43" fillId="0" borderId="13" xfId="0" applyFont="1" applyFill="1" applyBorder="1" applyProtection="1"/>
    <xf numFmtId="10" fontId="42" fillId="0" borderId="13" xfId="0" applyNumberFormat="1" applyFont="1" applyFill="1" applyBorder="1" applyAlignment="1" applyProtection="1">
      <alignment horizontal="center"/>
    </xf>
    <xf numFmtId="10" fontId="37" fillId="0" borderId="44" xfId="0" applyNumberFormat="1" applyFont="1" applyFill="1" applyBorder="1" applyAlignment="1" applyProtection="1">
      <alignment horizontal="center" vertical="center" wrapText="1"/>
    </xf>
    <xf numFmtId="10" fontId="42" fillId="0" borderId="4" xfId="0" applyNumberFormat="1" applyFont="1" applyFill="1" applyBorder="1" applyAlignment="1" applyProtection="1">
      <alignment horizontal="center"/>
    </xf>
    <xf numFmtId="0" fontId="39" fillId="0" borderId="27" xfId="0" applyFont="1" applyFill="1" applyBorder="1" applyAlignment="1" applyProtection="1"/>
    <xf numFmtId="0" fontId="39" fillId="0" borderId="12" xfId="0" applyFont="1" applyFill="1" applyBorder="1" applyProtection="1"/>
    <xf numFmtId="0" fontId="16" fillId="0" borderId="12" xfId="0" applyFont="1" applyFill="1" applyBorder="1" applyProtection="1"/>
    <xf numFmtId="10" fontId="42" fillId="0" borderId="12" xfId="0" applyNumberFormat="1" applyFont="1" applyFill="1" applyBorder="1" applyAlignment="1" applyProtection="1">
      <alignment horizontal="center"/>
    </xf>
    <xf numFmtId="10" fontId="44" fillId="0" borderId="22" xfId="0" applyNumberFormat="1" applyFont="1" applyFill="1" applyBorder="1" applyAlignment="1" applyProtection="1">
      <alignment horizontal="center" vertical="center" wrapText="1"/>
    </xf>
    <xf numFmtId="0" fontId="16" fillId="0" borderId="27" xfId="0" applyFont="1" applyFill="1" applyBorder="1" applyAlignment="1" applyProtection="1">
      <alignment horizontal="left" vertical="top"/>
    </xf>
    <xf numFmtId="10" fontId="42" fillId="0" borderId="38" xfId="0" applyNumberFormat="1" applyFont="1" applyFill="1" applyBorder="1" applyAlignment="1" applyProtection="1">
      <alignment horizontal="center"/>
    </xf>
    <xf numFmtId="0" fontId="30" fillId="0" borderId="16" xfId="0" applyFont="1" applyBorder="1" applyAlignment="1" applyProtection="1">
      <alignment horizontal="left" vertical="center" wrapText="1" readingOrder="1"/>
    </xf>
    <xf numFmtId="14" fontId="30" fillId="0" borderId="16" xfId="0" applyNumberFormat="1" applyFont="1" applyBorder="1" applyAlignment="1" applyProtection="1">
      <alignment horizontal="left" vertical="center" wrapText="1"/>
    </xf>
    <xf numFmtId="0" fontId="6" fillId="0" borderId="16" xfId="0" applyFont="1" applyBorder="1" applyAlignment="1" applyProtection="1">
      <alignment horizontal="center" vertical="center" wrapText="1"/>
    </xf>
    <xf numFmtId="14" fontId="17" fillId="0" borderId="32" xfId="0" applyNumberFormat="1" applyFont="1" applyBorder="1" applyAlignment="1" applyProtection="1">
      <alignment horizontal="left" vertical="top" wrapText="1" readingOrder="1"/>
    </xf>
    <xf numFmtId="0" fontId="34" fillId="0" borderId="4" xfId="0" applyFont="1" applyBorder="1" applyAlignment="1" applyProtection="1">
      <alignment readingOrder="1"/>
    </xf>
    <xf numFmtId="0" fontId="34" fillId="0" borderId="23" xfId="0" applyFont="1" applyBorder="1" applyAlignment="1" applyProtection="1">
      <alignment readingOrder="1"/>
    </xf>
    <xf numFmtId="164" fontId="48" fillId="0" borderId="25" xfId="0" applyNumberFormat="1" applyFont="1" applyBorder="1" applyAlignment="1" applyProtection="1">
      <alignment horizontal="left" readingOrder="1"/>
    </xf>
    <xf numFmtId="164" fontId="48" fillId="0" borderId="24" xfId="0" applyNumberFormat="1" applyFont="1" applyBorder="1" applyAlignment="1" applyProtection="1">
      <alignment horizontal="left" readingOrder="1"/>
    </xf>
    <xf numFmtId="0" fontId="50" fillId="0" borderId="18" xfId="0" applyFont="1" applyFill="1" applyBorder="1" applyProtection="1"/>
    <xf numFmtId="0" fontId="9" fillId="0" borderId="13" xfId="0" applyFont="1" applyFill="1" applyBorder="1" applyProtection="1"/>
    <xf numFmtId="0" fontId="9" fillId="0" borderId="49" xfId="0" applyFont="1" applyFill="1" applyBorder="1" applyProtection="1"/>
    <xf numFmtId="0" fontId="16" fillId="0" borderId="20" xfId="0" applyFont="1" applyFill="1" applyBorder="1" applyAlignment="1" applyProtection="1">
      <alignment horizontal="left" vertical="top"/>
    </xf>
    <xf numFmtId="0" fontId="39" fillId="0" borderId="28" xfId="0" applyFont="1" applyFill="1" applyBorder="1" applyProtection="1"/>
    <xf numFmtId="0" fontId="16" fillId="0" borderId="28" xfId="0" applyFont="1" applyFill="1" applyBorder="1" applyProtection="1"/>
    <xf numFmtId="10" fontId="42" fillId="0" borderId="28" xfId="0" applyNumberFormat="1" applyFont="1" applyFill="1" applyBorder="1" applyAlignment="1" applyProtection="1">
      <alignment horizontal="center"/>
    </xf>
    <xf numFmtId="10" fontId="44" fillId="0" borderId="50" xfId="0" applyNumberFormat="1" applyFont="1" applyFill="1" applyBorder="1" applyAlignment="1" applyProtection="1">
      <alignment horizontal="center" vertical="center" wrapText="1"/>
    </xf>
    <xf numFmtId="0" fontId="43" fillId="0" borderId="36" xfId="0" applyFont="1" applyFill="1" applyBorder="1" applyAlignment="1" applyProtection="1">
      <alignment horizontal="left" vertical="top"/>
    </xf>
    <xf numFmtId="0" fontId="39" fillId="0" borderId="31" xfId="0" applyFont="1" applyFill="1" applyBorder="1" applyProtection="1"/>
    <xf numFmtId="0" fontId="16" fillId="0" borderId="31" xfId="0" applyFont="1" applyFill="1" applyBorder="1" applyProtection="1"/>
    <xf numFmtId="10" fontId="42" fillId="0" borderId="31" xfId="0" applyNumberFormat="1" applyFont="1" applyFill="1" applyBorder="1" applyAlignment="1" applyProtection="1">
      <alignment horizontal="center"/>
    </xf>
    <xf numFmtId="0" fontId="16" fillId="0" borderId="51" xfId="0" applyFont="1" applyFill="1" applyBorder="1" applyAlignment="1" applyProtection="1">
      <alignment horizontal="left" vertical="top"/>
    </xf>
    <xf numFmtId="0" fontId="39" fillId="0" borderId="52" xfId="0" applyFont="1" applyFill="1" applyBorder="1" applyProtection="1"/>
    <xf numFmtId="0" fontId="16" fillId="0" borderId="52" xfId="0" applyFont="1" applyFill="1" applyBorder="1" applyProtection="1"/>
    <xf numFmtId="10" fontId="42" fillId="0" borderId="52" xfId="0" applyNumberFormat="1" applyFont="1" applyFill="1" applyBorder="1" applyAlignment="1" applyProtection="1">
      <alignment horizontal="center"/>
    </xf>
    <xf numFmtId="10" fontId="44" fillId="0" borderId="53" xfId="0" applyNumberFormat="1" applyFont="1" applyFill="1" applyBorder="1" applyAlignment="1" applyProtection="1">
      <alignment horizontal="center" vertical="center" wrapText="1"/>
    </xf>
    <xf numFmtId="0" fontId="43" fillId="0" borderId="54" xfId="0" applyFont="1" applyFill="1" applyBorder="1" applyAlignment="1" applyProtection="1">
      <alignment horizontal="left" vertical="top"/>
    </xf>
    <xf numFmtId="0" fontId="39" fillId="0" borderId="55" xfId="0" applyFont="1" applyFill="1" applyBorder="1" applyProtection="1"/>
    <xf numFmtId="0" fontId="16" fillId="0" borderId="55" xfId="0" applyFont="1" applyFill="1" applyBorder="1" applyProtection="1"/>
    <xf numFmtId="10" fontId="42" fillId="0" borderId="55" xfId="0" applyNumberFormat="1" applyFont="1" applyFill="1" applyBorder="1" applyAlignment="1" applyProtection="1">
      <alignment horizontal="center"/>
    </xf>
    <xf numFmtId="10" fontId="37" fillId="0" borderId="56" xfId="0" applyNumberFormat="1" applyFont="1" applyFill="1" applyBorder="1" applyAlignment="1" applyProtection="1">
      <alignment horizontal="center" vertical="center" wrapText="1"/>
    </xf>
    <xf numFmtId="0" fontId="43" fillId="0" borderId="40" xfId="0" applyFont="1" applyFill="1" applyBorder="1" applyAlignment="1" applyProtection="1">
      <alignment horizontal="left" vertical="top"/>
    </xf>
    <xf numFmtId="0" fontId="39" fillId="0" borderId="41" xfId="0" applyFont="1" applyFill="1" applyBorder="1" applyProtection="1"/>
    <xf numFmtId="0" fontId="16" fillId="0" borderId="41" xfId="0" applyFont="1" applyFill="1" applyBorder="1" applyProtection="1"/>
    <xf numFmtId="10" fontId="42" fillId="0" borderId="41" xfId="0" applyNumberFormat="1" applyFont="1" applyFill="1" applyBorder="1" applyAlignment="1" applyProtection="1">
      <alignment horizontal="center"/>
    </xf>
    <xf numFmtId="10" fontId="37" fillId="0" borderId="57" xfId="0" applyNumberFormat="1" applyFont="1" applyFill="1" applyBorder="1" applyAlignment="1" applyProtection="1">
      <alignment horizontal="center" vertical="center" wrapText="1"/>
    </xf>
    <xf numFmtId="0" fontId="43" fillId="0" borderId="58" xfId="0" applyFont="1" applyFill="1" applyBorder="1" applyAlignment="1" applyProtection="1">
      <alignment horizontal="left" vertical="top"/>
    </xf>
    <xf numFmtId="0" fontId="39" fillId="0" borderId="59" xfId="0" applyFont="1" applyFill="1" applyBorder="1" applyProtection="1"/>
    <xf numFmtId="0" fontId="16" fillId="0" borderId="59" xfId="0" applyFont="1" applyFill="1" applyBorder="1" applyProtection="1"/>
    <xf numFmtId="10" fontId="42" fillId="0" borderId="59" xfId="0" applyNumberFormat="1" applyFont="1" applyFill="1" applyBorder="1" applyAlignment="1" applyProtection="1">
      <alignment horizontal="center"/>
    </xf>
    <xf numFmtId="10" fontId="37" fillId="0" borderId="60" xfId="0" applyNumberFormat="1" applyFont="1" applyFill="1" applyBorder="1" applyAlignment="1" applyProtection="1">
      <alignment horizontal="center" vertical="center" wrapText="1"/>
    </xf>
    <xf numFmtId="0" fontId="42" fillId="0" borderId="55" xfId="0" applyFont="1" applyFill="1" applyBorder="1" applyProtection="1"/>
    <xf numFmtId="0" fontId="43" fillId="0" borderId="55" xfId="0" applyFont="1" applyFill="1" applyBorder="1" applyProtection="1"/>
    <xf numFmtId="0" fontId="6" fillId="0" borderId="43" xfId="0" applyFont="1" applyBorder="1" applyAlignment="1" applyProtection="1">
      <alignment horizontal="left" vertical="center" wrapText="1" readingOrder="1"/>
    </xf>
    <xf numFmtId="0" fontId="6" fillId="0" borderId="19" xfId="0" applyFont="1" applyBorder="1" applyAlignment="1" applyProtection="1">
      <alignment horizontal="left" vertical="center" wrapText="1" readingOrder="1"/>
    </xf>
    <xf numFmtId="0" fontId="1" fillId="0" borderId="22" xfId="0" applyFont="1" applyBorder="1" applyAlignment="1" applyProtection="1">
      <alignment horizontal="center" vertical="top" wrapText="1" readingOrder="1"/>
    </xf>
    <xf numFmtId="0" fontId="1" fillId="0" borderId="24" xfId="0" applyFont="1" applyBorder="1" applyAlignment="1" applyProtection="1">
      <alignment horizontal="center" vertical="top" wrapText="1" readingOrder="1"/>
    </xf>
    <xf numFmtId="0" fontId="11" fillId="0" borderId="1" xfId="0" applyFont="1" applyBorder="1" applyAlignment="1" applyProtection="1">
      <alignment horizontal="left" vertical="center" wrapText="1" readingOrder="1"/>
      <protection locked="0"/>
    </xf>
    <xf numFmtId="14" fontId="11" fillId="0" borderId="1" xfId="0" applyNumberFormat="1" applyFont="1" applyBorder="1" applyAlignment="1" applyProtection="1">
      <alignment horizontal="left" vertical="center" wrapText="1" readingOrder="1"/>
      <protection locked="0"/>
    </xf>
    <xf numFmtId="0" fontId="21" fillId="0" borderId="35" xfId="0" applyFont="1" applyBorder="1"/>
    <xf numFmtId="0" fontId="21" fillId="0" borderId="4" xfId="0" applyFont="1" applyBorder="1"/>
    <xf numFmtId="0" fontId="0" fillId="0" borderId="25" xfId="0" applyBorder="1"/>
    <xf numFmtId="0" fontId="0" fillId="0" borderId="0" xfId="0" applyAlignment="1" applyProtection="1">
      <alignment vertical="top" textRotation="91" wrapText="1" readingOrder="1"/>
    </xf>
    <xf numFmtId="0" fontId="40" fillId="0" borderId="47" xfId="0" applyFont="1" applyBorder="1" applyAlignment="1" applyProtection="1">
      <alignment horizontal="center" textRotation="90" readingOrder="1"/>
    </xf>
    <xf numFmtId="0" fontId="0" fillId="0" borderId="1" xfId="0" applyBorder="1" applyAlignment="1">
      <alignment horizontal="left" vertical="top" wrapText="1"/>
    </xf>
    <xf numFmtId="0" fontId="0" fillId="0" borderId="22" xfId="0" applyBorder="1" applyAlignment="1">
      <alignment wrapText="1"/>
    </xf>
    <xf numFmtId="0" fontId="0" fillId="0" borderId="5" xfId="0" applyBorder="1" applyAlignment="1">
      <alignment horizontal="left" vertical="top" wrapText="1"/>
    </xf>
    <xf numFmtId="0" fontId="0" fillId="0" borderId="61" xfId="0" applyBorder="1" applyAlignment="1">
      <alignment wrapText="1"/>
    </xf>
    <xf numFmtId="0" fontId="25" fillId="0" borderId="23" xfId="0" applyFont="1" applyBorder="1" applyAlignment="1">
      <alignment horizontal="left" vertical="top" wrapText="1"/>
    </xf>
    <xf numFmtId="0" fontId="25" fillId="0" borderId="24" xfId="0" applyFont="1" applyBorder="1" applyAlignment="1">
      <alignment wrapText="1"/>
    </xf>
    <xf numFmtId="14" fontId="23" fillId="0" borderId="21" xfId="0" applyNumberFormat="1" applyFont="1" applyBorder="1" applyAlignment="1" applyProtection="1">
      <alignment horizontal="left" vertical="top" wrapText="1" readingOrder="1"/>
    </xf>
    <xf numFmtId="0" fontId="10" fillId="0" borderId="14" xfId="0" applyFont="1" applyBorder="1" applyAlignment="1" applyProtection="1">
      <alignment vertical="top" wrapText="1" readingOrder="1"/>
    </xf>
    <xf numFmtId="0" fontId="10" fillId="0" borderId="29" xfId="0" applyFont="1" applyBorder="1" applyAlignment="1" applyProtection="1">
      <alignment vertical="top" wrapText="1" readingOrder="1"/>
    </xf>
    <xf numFmtId="0" fontId="34" fillId="0" borderId="38" xfId="0" applyFont="1" applyBorder="1" applyAlignment="1" applyProtection="1">
      <alignment horizontal="center" vertical="center" wrapText="1" readingOrder="1"/>
    </xf>
    <xf numFmtId="0" fontId="34" fillId="0" borderId="46" xfId="0" applyFont="1" applyBorder="1" applyAlignment="1" applyProtection="1">
      <alignment horizontal="center" vertical="center" wrapText="1" readingOrder="1"/>
    </xf>
    <xf numFmtId="0" fontId="17" fillId="0" borderId="15" xfId="0" applyFont="1" applyBorder="1" applyAlignment="1" applyProtection="1">
      <alignment horizontal="center" vertical="top" wrapText="1" readingOrder="1"/>
    </xf>
    <xf numFmtId="0" fontId="0" fillId="0" borderId="16" xfId="0" applyBorder="1" applyAlignment="1" applyProtection="1">
      <alignment horizontal="center" wrapText="1" readingOrder="1"/>
    </xf>
    <xf numFmtId="0" fontId="0" fillId="0" borderId="17" xfId="0" applyBorder="1" applyAlignment="1" applyProtection="1">
      <alignment horizontal="center" wrapText="1" readingOrder="1"/>
    </xf>
    <xf numFmtId="0" fontId="39" fillId="0" borderId="5" xfId="0" applyFont="1" applyFill="1" applyBorder="1" applyAlignment="1" applyProtection="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14" fontId="30" fillId="0" borderId="21" xfId="0" applyNumberFormat="1" applyFont="1" applyBorder="1" applyAlignment="1" applyProtection="1">
      <alignment horizontal="left" vertical="top" readingOrder="1"/>
    </xf>
    <xf numFmtId="0" fontId="34" fillId="0" borderId="14" xfId="0" applyFont="1" applyBorder="1" applyAlignment="1">
      <alignment readingOrder="1"/>
    </xf>
    <xf numFmtId="0" fontId="34" fillId="0" borderId="8" xfId="0" applyFont="1" applyBorder="1" applyAlignment="1">
      <alignment readingOrder="1"/>
    </xf>
    <xf numFmtId="14" fontId="30" fillId="0" borderId="18" xfId="0" applyNumberFormat="1" applyFont="1" applyBorder="1" applyAlignment="1" applyProtection="1">
      <alignment horizontal="left" vertical="top" readingOrder="1"/>
    </xf>
    <xf numFmtId="0" fontId="34" fillId="0" borderId="13" xfId="0" applyFont="1" applyBorder="1" applyAlignment="1">
      <alignment readingOrder="1"/>
    </xf>
    <xf numFmtId="0" fontId="34" fillId="0" borderId="48" xfId="0" applyFont="1" applyBorder="1" applyAlignment="1">
      <alignment readingOrder="1"/>
    </xf>
    <xf numFmtId="0" fontId="49" fillId="0" borderId="40" xfId="0" applyFont="1" applyFill="1" applyBorder="1" applyAlignment="1" applyProtection="1">
      <alignment horizontal="left" vertical="top" wrapText="1"/>
    </xf>
    <xf numFmtId="0" fontId="33" fillId="0" borderId="41" xfId="0" applyFont="1" applyBorder="1" applyAlignment="1">
      <alignment horizontal="left" vertical="top"/>
    </xf>
    <xf numFmtId="0" fontId="33" fillId="0" borderId="42" xfId="0" applyFont="1" applyBorder="1" applyAlignment="1">
      <alignment horizontal="left" vertical="top"/>
    </xf>
    <xf numFmtId="0" fontId="45" fillId="0" borderId="15" xfId="0" applyFont="1" applyBorder="1" applyAlignment="1">
      <alignment horizontal="center" vertical="center" wrapText="1"/>
    </xf>
    <xf numFmtId="0" fontId="45" fillId="0" borderId="17" xfId="0" applyFont="1" applyBorder="1" applyAlignment="1">
      <alignment horizontal="center" vertical="center" wrapText="1"/>
    </xf>
    <xf numFmtId="0" fontId="46" fillId="0" borderId="16" xfId="0" applyFont="1" applyFill="1" applyBorder="1" applyAlignment="1" applyProtection="1">
      <alignment horizontal="center" vertical="center" wrapText="1"/>
    </xf>
    <xf numFmtId="0" fontId="34" fillId="0" borderId="16" xfId="0" applyFont="1" applyBorder="1" applyAlignment="1">
      <alignment horizontal="center" wrapText="1"/>
    </xf>
    <xf numFmtId="14" fontId="26" fillId="0" borderId="36" xfId="0" applyNumberFormat="1" applyFont="1" applyBorder="1" applyAlignment="1" applyProtection="1">
      <alignment horizontal="left" vertical="top" wrapText="1" readingOrder="1"/>
    </xf>
    <xf numFmtId="0" fontId="27" fillId="0" borderId="31" xfId="0" applyFont="1" applyBorder="1" applyAlignment="1">
      <alignment wrapText="1" readingOrder="1"/>
    </xf>
    <xf numFmtId="0" fontId="27" fillId="0" borderId="37" xfId="0" applyFont="1" applyBorder="1" applyAlignment="1">
      <alignment wrapText="1" readingOrder="1"/>
    </xf>
    <xf numFmtId="14" fontId="53" fillId="0" borderId="15" xfId="0" applyNumberFormat="1" applyFont="1" applyBorder="1" applyAlignment="1" applyProtection="1">
      <alignment horizontal="left" vertical="top" wrapText="1" readingOrder="1"/>
    </xf>
    <xf numFmtId="0" fontId="22" fillId="0" borderId="16" xfId="0" applyFont="1" applyBorder="1" applyAlignment="1" applyProtection="1">
      <alignment readingOrder="1"/>
    </xf>
    <xf numFmtId="0" fontId="22" fillId="0" borderId="17" xfId="0" applyFont="1" applyBorder="1" applyAlignment="1" applyProtection="1">
      <alignment readingOrder="1"/>
    </xf>
    <xf numFmtId="0" fontId="30" fillId="0" borderId="3"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3" fillId="0" borderId="13" xfId="0" applyFont="1" applyBorder="1" applyAlignment="1" applyProtection="1">
      <alignment vertical="center"/>
    </xf>
    <xf numFmtId="0" fontId="30" fillId="0" borderId="5"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14" fontId="30" fillId="0" borderId="7" xfId="0" applyNumberFormat="1" applyFont="1" applyBorder="1" applyAlignment="1" applyProtection="1">
      <alignment horizontal="left" vertical="center" wrapText="1"/>
    </xf>
    <xf numFmtId="14" fontId="30" fillId="0" borderId="14" xfId="0" applyNumberFormat="1" applyFont="1" applyBorder="1" applyAlignment="1" applyProtection="1">
      <alignment horizontal="left" vertical="center" wrapText="1"/>
    </xf>
    <xf numFmtId="0" fontId="54" fillId="0" borderId="15" xfId="0" applyFont="1" applyBorder="1" applyAlignment="1" applyProtection="1">
      <alignment horizontal="center" vertical="center" wrapText="1" readingOrder="1"/>
    </xf>
    <xf numFmtId="0" fontId="55" fillId="0" borderId="16" xfId="0" applyFont="1" applyBorder="1" applyAlignment="1" applyProtection="1">
      <alignment horizontal="center" vertical="center" wrapText="1"/>
    </xf>
    <xf numFmtId="0" fontId="56" fillId="0" borderId="16" xfId="0" applyFont="1" applyBorder="1" applyAlignment="1" applyProtection="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cellXfs>
  <cellStyles count="1">
    <cellStyle name="Normal" xfId="0" builtinId="0"/>
  </cellStyles>
  <dxfs count="11">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339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C000"/>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0.13205388280573788"/>
          <c:y val="3.7908716031180414E-2"/>
          <c:w val="0.84410423617005192"/>
          <c:h val="0.46030341598391616"/>
        </c:manualLayout>
      </c:layout>
      <c:barChart>
        <c:barDir val="col"/>
        <c:grouping val="stacked"/>
        <c:varyColors val="0"/>
        <c:ser>
          <c:idx val="0"/>
          <c:order val="0"/>
          <c:tx>
            <c:strRef>
              <c:f>'MANAGEMENT SUMMARY'!$G$17</c:f>
              <c:strCache>
                <c:ptCount val="1"/>
                <c:pt idx="0">
                  <c:v>Compliant</c:v>
                </c:pt>
              </c:strCache>
            </c:strRef>
          </c:tx>
          <c:spPr>
            <a:solidFill>
              <a:srgbClr val="00B050"/>
            </a:solidFill>
          </c:spPr>
          <c:invertIfNegative val="0"/>
          <c:cat>
            <c:strRef>
              <c:f>'MANAGEMENT SUMMARY'!$B$18:$F$54</c:f>
              <c:strCache>
                <c:ptCount val="37"/>
                <c:pt idx="0">
                  <c:v>1. OCCUPATIONAL HEALTH AND SAFETY ACT</c:v>
                </c:pt>
                <c:pt idx="1">
                  <c:v>SECTION 7 : HEALTH AND SAFETY POLICY</c:v>
                </c:pt>
                <c:pt idx="2">
                  <c:v>SECTION 8: DUTIES OF EMPLOYERS TO THEIR EMPLOYEES</c:v>
                </c:pt>
                <c:pt idx="3">
                  <c:v>SECTION 9 : GENERAL DUTIES OF EMPLOYERS – OTHER PERSONS</c:v>
                </c:pt>
                <c:pt idx="4">
                  <c:v>SECTION 13 : DUTY TO INFORM</c:v>
                </c:pt>
                <c:pt idx="5">
                  <c:v>SECTION 14 : GENERAL DUTIES OF EMPLOYEES</c:v>
                </c:pt>
                <c:pt idx="6">
                  <c:v>SECTION 15 : DUTY NOT TO INTERFERE WITH, DAMAGE OR MISUSE THINGS</c:v>
                </c:pt>
                <c:pt idx="7">
                  <c:v>SECTION 16 : CHIEF EXECUTIVE OFFICER CHARGED WITH CERTAIN DUTIES</c:v>
                </c:pt>
                <c:pt idx="8">
                  <c:v>SECTION 17 : HEALTH &amp; SAFETY REPRESENTATIVES</c:v>
                </c:pt>
                <c:pt idx="9">
                  <c:v>2. CONSTRUCTION REGULATIONS</c:v>
                </c:pt>
                <c:pt idx="10">
                  <c:v>REGULATION 5: DUTIES OF A CLIENT</c:v>
                </c:pt>
                <c:pt idx="11">
                  <c:v>REGULATION 6: DUTIES OF DESIGNER</c:v>
                </c:pt>
                <c:pt idx="12">
                  <c:v>REGULATION : 12 TEMPORARY WORKS</c:v>
                </c:pt>
                <c:pt idx="13">
                  <c:v>3. ELECTRICAL INSTALLATION REGULATIONS</c:v>
                </c:pt>
                <c:pt idx="14">
                  <c:v>REGULATION 2 : RESPONSIBILITY FOR ELECTRICAL INSTALLATION</c:v>
                </c:pt>
                <c:pt idx="15">
                  <c:v>REGULATION 3 : CERTIFICATE OF COMPLIANCE</c:v>
                </c:pt>
                <c:pt idx="16">
                  <c:v>4. ELECTRICAL MACHINERY REGULATIONS</c:v>
                </c:pt>
                <c:pt idx="17">
                  <c:v>REGULATION 7 : SWITCHBOARDS</c:v>
                </c:pt>
                <c:pt idx="18">
                  <c:v>REGULATION 11 : ELECTRICAL FENCES</c:v>
                </c:pt>
                <c:pt idx="19">
                  <c:v>REGULATION 13 : EARTHING</c:v>
                </c:pt>
                <c:pt idx="20">
                  <c:v>5. ENVIRONMENTAL REGULATIONS FOR WORKPLACES</c:v>
                </c:pt>
                <c:pt idx="21">
                  <c:v>REGULATION 3 : LIGHTING</c:v>
                </c:pt>
                <c:pt idx="22">
                  <c:v>REGULATION 4 : WINDOWS</c:v>
                </c:pt>
                <c:pt idx="23">
                  <c:v>REGULATION 5 : VENTILATION</c:v>
                </c:pt>
                <c:pt idx="24">
                  <c:v>REGULATION 6 : HOUSEKEEPING</c:v>
                </c:pt>
                <c:pt idx="25">
                  <c:v>REGULATION 9 : FIRE PRECAUTIONS AND MEANS OF EGRESS</c:v>
                </c:pt>
                <c:pt idx="26">
                  <c:v>6. FACILITY REGULATIONS</c:v>
                </c:pt>
                <c:pt idx="27">
                  <c:v>REGULATION 2 : SANITATION</c:v>
                </c:pt>
                <c:pt idx="28">
                  <c:v>REGULATION 7 : DRINKING WATER</c:v>
                </c:pt>
                <c:pt idx="29">
                  <c:v>REGULATION 8 : SEATS</c:v>
                </c:pt>
                <c:pt idx="30">
                  <c:v>REGULATION 9 : CONDITION OF ROOMS AND FACILITIES</c:v>
                </c:pt>
                <c:pt idx="31">
                  <c:v>7. PRESSURE EQUIPMENT REGULATIONS
</c:v>
                </c:pt>
                <c:pt idx="32">
                  <c:v>REGULATION 11 : HAND-HELD FIRE EXTINGUISHERS</c:v>
                </c:pt>
                <c:pt idx="33">
                  <c:v>REGULATION 14 : RECORD KEEPING</c:v>
                </c:pt>
                <c:pt idx="34">
                  <c:v>8. COID ACT</c:v>
                </c:pt>
                <c:pt idx="35">
                  <c:v>9. MANAGEMENT SYSTEM COMPLIANCE</c:v>
                </c:pt>
                <c:pt idx="36">
                  <c:v>10. OTHER</c:v>
                </c:pt>
              </c:strCache>
            </c:strRef>
          </c:cat>
          <c:val>
            <c:numRef>
              <c:f>'MANAGEMENT SUMMARY'!$G$18:$G$54</c:f>
              <c:numCache>
                <c:formatCode>0.00%</c:formatCode>
                <c:ptCount val="3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extLst>
            <c:ext xmlns:c16="http://schemas.microsoft.com/office/drawing/2014/chart" uri="{C3380CC4-5D6E-409C-BE32-E72D297353CC}">
              <c16:uniqueId val="{00000000-0DB7-4725-BDE1-BA0B99DA52BC}"/>
            </c:ext>
          </c:extLst>
        </c:ser>
        <c:ser>
          <c:idx val="1"/>
          <c:order val="1"/>
          <c:tx>
            <c:strRef>
              <c:f>'MANAGEMENT SUMMARY'!$H$17</c:f>
              <c:strCache>
                <c:ptCount val="1"/>
                <c:pt idx="0">
                  <c:v>Non Compliant</c:v>
                </c:pt>
              </c:strCache>
            </c:strRef>
          </c:tx>
          <c:spPr>
            <a:solidFill>
              <a:srgbClr val="FF0000"/>
            </a:solidFill>
          </c:spPr>
          <c:invertIfNegative val="0"/>
          <c:cat>
            <c:strRef>
              <c:f>'MANAGEMENT SUMMARY'!$B$18:$F$54</c:f>
              <c:strCache>
                <c:ptCount val="37"/>
                <c:pt idx="0">
                  <c:v>1. OCCUPATIONAL HEALTH AND SAFETY ACT</c:v>
                </c:pt>
                <c:pt idx="1">
                  <c:v>SECTION 7 : HEALTH AND SAFETY POLICY</c:v>
                </c:pt>
                <c:pt idx="2">
                  <c:v>SECTION 8: DUTIES OF EMPLOYERS TO THEIR EMPLOYEES</c:v>
                </c:pt>
                <c:pt idx="3">
                  <c:v>SECTION 9 : GENERAL DUTIES OF EMPLOYERS – OTHER PERSONS</c:v>
                </c:pt>
                <c:pt idx="4">
                  <c:v>SECTION 13 : DUTY TO INFORM</c:v>
                </c:pt>
                <c:pt idx="5">
                  <c:v>SECTION 14 : GENERAL DUTIES OF EMPLOYEES</c:v>
                </c:pt>
                <c:pt idx="6">
                  <c:v>SECTION 15 : DUTY NOT TO INTERFERE WITH, DAMAGE OR MISUSE THINGS</c:v>
                </c:pt>
                <c:pt idx="7">
                  <c:v>SECTION 16 : CHIEF EXECUTIVE OFFICER CHARGED WITH CERTAIN DUTIES</c:v>
                </c:pt>
                <c:pt idx="8">
                  <c:v>SECTION 17 : HEALTH &amp; SAFETY REPRESENTATIVES</c:v>
                </c:pt>
                <c:pt idx="9">
                  <c:v>2. CONSTRUCTION REGULATIONS</c:v>
                </c:pt>
                <c:pt idx="10">
                  <c:v>REGULATION 5: DUTIES OF A CLIENT</c:v>
                </c:pt>
                <c:pt idx="11">
                  <c:v>REGULATION 6: DUTIES OF DESIGNER</c:v>
                </c:pt>
                <c:pt idx="12">
                  <c:v>REGULATION : 12 TEMPORARY WORKS</c:v>
                </c:pt>
                <c:pt idx="13">
                  <c:v>3. ELECTRICAL INSTALLATION REGULATIONS</c:v>
                </c:pt>
                <c:pt idx="14">
                  <c:v>REGULATION 2 : RESPONSIBILITY FOR ELECTRICAL INSTALLATION</c:v>
                </c:pt>
                <c:pt idx="15">
                  <c:v>REGULATION 3 : CERTIFICATE OF COMPLIANCE</c:v>
                </c:pt>
                <c:pt idx="16">
                  <c:v>4. ELECTRICAL MACHINERY REGULATIONS</c:v>
                </c:pt>
                <c:pt idx="17">
                  <c:v>REGULATION 7 : SWITCHBOARDS</c:v>
                </c:pt>
                <c:pt idx="18">
                  <c:v>REGULATION 11 : ELECTRICAL FENCES</c:v>
                </c:pt>
                <c:pt idx="19">
                  <c:v>REGULATION 13 : EARTHING</c:v>
                </c:pt>
                <c:pt idx="20">
                  <c:v>5. ENVIRONMENTAL REGULATIONS FOR WORKPLACES</c:v>
                </c:pt>
                <c:pt idx="21">
                  <c:v>REGULATION 3 : LIGHTING</c:v>
                </c:pt>
                <c:pt idx="22">
                  <c:v>REGULATION 4 : WINDOWS</c:v>
                </c:pt>
                <c:pt idx="23">
                  <c:v>REGULATION 5 : VENTILATION</c:v>
                </c:pt>
                <c:pt idx="24">
                  <c:v>REGULATION 6 : HOUSEKEEPING</c:v>
                </c:pt>
                <c:pt idx="25">
                  <c:v>REGULATION 9 : FIRE PRECAUTIONS AND MEANS OF EGRESS</c:v>
                </c:pt>
                <c:pt idx="26">
                  <c:v>6. FACILITY REGULATIONS</c:v>
                </c:pt>
                <c:pt idx="27">
                  <c:v>REGULATION 2 : SANITATION</c:v>
                </c:pt>
                <c:pt idx="28">
                  <c:v>REGULATION 7 : DRINKING WATER</c:v>
                </c:pt>
                <c:pt idx="29">
                  <c:v>REGULATION 8 : SEATS</c:v>
                </c:pt>
                <c:pt idx="30">
                  <c:v>REGULATION 9 : CONDITION OF ROOMS AND FACILITIES</c:v>
                </c:pt>
                <c:pt idx="31">
                  <c:v>7. PRESSURE EQUIPMENT REGULATIONS
</c:v>
                </c:pt>
                <c:pt idx="32">
                  <c:v>REGULATION 11 : HAND-HELD FIRE EXTINGUISHERS</c:v>
                </c:pt>
                <c:pt idx="33">
                  <c:v>REGULATION 14 : RECORD KEEPING</c:v>
                </c:pt>
                <c:pt idx="34">
                  <c:v>8. COID ACT</c:v>
                </c:pt>
                <c:pt idx="35">
                  <c:v>9. MANAGEMENT SYSTEM COMPLIANCE</c:v>
                </c:pt>
                <c:pt idx="36">
                  <c:v>10. OTHER</c:v>
                </c:pt>
              </c:strCache>
            </c:strRef>
          </c:cat>
          <c:val>
            <c:numRef>
              <c:f>'MANAGEMENT SUMMARY'!$H$18:$H$54</c:f>
              <c:numCache>
                <c:formatCode>0.00%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9-91DD-478A-B920-393AF1E1C881}"/>
            </c:ext>
          </c:extLst>
        </c:ser>
        <c:dLbls>
          <c:showLegendKey val="0"/>
          <c:showVal val="0"/>
          <c:showCatName val="0"/>
          <c:showSerName val="0"/>
          <c:showPercent val="0"/>
          <c:showBubbleSize val="0"/>
        </c:dLbls>
        <c:gapWidth val="150"/>
        <c:overlap val="100"/>
        <c:axId val="137011664"/>
        <c:axId val="137012056"/>
      </c:barChart>
      <c:catAx>
        <c:axId val="137011664"/>
        <c:scaling>
          <c:orientation val="minMax"/>
        </c:scaling>
        <c:delete val="0"/>
        <c:axPos val="b"/>
        <c:numFmt formatCode="General" sourceLinked="0"/>
        <c:majorTickMark val="none"/>
        <c:minorTickMark val="none"/>
        <c:tickLblPos val="low"/>
        <c:txPr>
          <a:bodyPr rot="-2700000" vert="horz"/>
          <a:lstStyle/>
          <a:p>
            <a:pPr>
              <a:defRPr/>
            </a:pPr>
            <a:endParaRPr lang="en-US"/>
          </a:p>
        </c:txPr>
        <c:crossAx val="137012056"/>
        <c:crosses val="autoZero"/>
        <c:auto val="1"/>
        <c:lblAlgn val="ctr"/>
        <c:lblOffset val="100"/>
        <c:noMultiLvlLbl val="0"/>
      </c:catAx>
      <c:valAx>
        <c:axId val="137012056"/>
        <c:scaling>
          <c:orientation val="minMax"/>
          <c:max val="1"/>
        </c:scaling>
        <c:delete val="0"/>
        <c:axPos val="l"/>
        <c:majorGridlines>
          <c:spPr>
            <a:ln w="12700">
              <a:solidFill>
                <a:schemeClr val="tx1">
                  <a:alpha val="97000"/>
                </a:schemeClr>
              </a:solidFill>
            </a:ln>
          </c:spPr>
        </c:majorGridlines>
        <c:numFmt formatCode="0.00%" sourceLinked="1"/>
        <c:majorTickMark val="out"/>
        <c:minorTickMark val="none"/>
        <c:tickLblPos val="nextTo"/>
        <c:spPr>
          <a:ln>
            <a:solidFill>
              <a:srgbClr val="92D050">
                <a:alpha val="98000"/>
              </a:srgbClr>
            </a:solidFill>
          </a:ln>
        </c:spPr>
        <c:crossAx val="137011664"/>
        <c:crossesAt val="1"/>
        <c:crossBetween val="between"/>
      </c:valAx>
      <c:spPr>
        <a:solidFill>
          <a:schemeClr val="bg1">
            <a:lumMod val="95000"/>
          </a:schemeClr>
        </a:solidFill>
      </c:spPr>
    </c:plotArea>
    <c:plotVisOnly val="1"/>
    <c:dispBlanksAs val="gap"/>
    <c:showDLblsOverMax val="0"/>
  </c:chart>
  <c:spPr>
    <a:solidFill>
      <a:schemeClr val="bg1">
        <a:lumMod val="95000"/>
      </a:schemeClr>
    </a:solidFill>
    <a:ln w="12700" cmpd="dbl">
      <a:solidFill>
        <a:schemeClr val="tx1"/>
      </a:solid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76200</xdr:rowOff>
    </xdr:from>
    <xdr:to>
      <xdr:col>2</xdr:col>
      <xdr:colOff>1268140</xdr:colOff>
      <xdr:row>2</xdr:row>
      <xdr:rowOff>133349</xdr:rowOff>
    </xdr:to>
    <xdr:pic>
      <xdr:nvPicPr>
        <xdr:cNvPr id="3" name="Picture 2">
          <a:extLst>
            <a:ext uri="{FF2B5EF4-FFF2-40B4-BE49-F238E27FC236}">
              <a16:creationId xmlns:a16="http://schemas.microsoft.com/office/drawing/2014/main" id="{F5F67398-1BC8-42F0-AEE2-5C661B192E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276225"/>
          <a:ext cx="1515790" cy="1085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111125</xdr:colOff>
      <xdr:row>1</xdr:row>
      <xdr:rowOff>47625</xdr:rowOff>
    </xdr:from>
    <xdr:to>
      <xdr:col>1</xdr:col>
      <xdr:colOff>3175000</xdr:colOff>
      <xdr:row>1</xdr:row>
      <xdr:rowOff>2242457</xdr:rowOff>
    </xdr:to>
    <xdr:pic>
      <xdr:nvPicPr>
        <xdr:cNvPr id="2" name="Picture 1">
          <a:extLst>
            <a:ext uri="{FF2B5EF4-FFF2-40B4-BE49-F238E27FC236}">
              <a16:creationId xmlns:a16="http://schemas.microsoft.com/office/drawing/2014/main" id="{81140279-9BE6-436E-8BAD-A5F8657350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 y="238125"/>
          <a:ext cx="3063875" cy="2194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55</xdr:row>
      <xdr:rowOff>-1</xdr:rowOff>
    </xdr:from>
    <xdr:to>
      <xdr:col>6</xdr:col>
      <xdr:colOff>2952749</xdr:colOff>
      <xdr:row>104</xdr:row>
      <xdr:rowOff>23812</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126176</xdr:colOff>
      <xdr:row>1</xdr:row>
      <xdr:rowOff>174419</xdr:rowOff>
    </xdr:from>
    <xdr:to>
      <xdr:col>1</xdr:col>
      <xdr:colOff>3273137</xdr:colOff>
      <xdr:row>1</xdr:row>
      <xdr:rowOff>2428771</xdr:rowOff>
    </xdr:to>
    <xdr:pic>
      <xdr:nvPicPr>
        <xdr:cNvPr id="3" name="Picture 2">
          <a:extLst>
            <a:ext uri="{FF2B5EF4-FFF2-40B4-BE49-F238E27FC236}">
              <a16:creationId xmlns:a16="http://schemas.microsoft.com/office/drawing/2014/main" id="{0DA4A32D-4ECA-4CD3-9939-229B15EA76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2312" y="364919"/>
          <a:ext cx="3146961" cy="22543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41A04-21FA-4800-97D9-4322AD315E6E}">
  <sheetPr>
    <pageSetUpPr fitToPage="1"/>
  </sheetPr>
  <dimension ref="B1:D56"/>
  <sheetViews>
    <sheetView zoomScale="115" zoomScaleNormal="115" workbookViewId="0">
      <selection activeCell="C6" sqref="C6:D6"/>
    </sheetView>
  </sheetViews>
  <sheetFormatPr defaultRowHeight="15" x14ac:dyDescent="0.25"/>
  <cols>
    <col min="1" max="1" width="1.42578125" customWidth="1"/>
    <col min="2" max="2" width="4.7109375" customWidth="1"/>
    <col min="3" max="3" width="20.42578125" style="30" customWidth="1"/>
    <col min="4" max="4" width="82.85546875" customWidth="1"/>
  </cols>
  <sheetData>
    <row r="1" spans="2:4" ht="9" customHeight="1" thickBot="1" x14ac:dyDescent="0.3"/>
    <row r="2" spans="2:4" ht="81" customHeight="1" thickTop="1" x14ac:dyDescent="0.35">
      <c r="B2" s="54"/>
      <c r="C2" s="55"/>
      <c r="D2" s="56" t="s">
        <v>248</v>
      </c>
    </row>
    <row r="3" spans="2:4" ht="15.75" thickBot="1" x14ac:dyDescent="0.3">
      <c r="B3" s="57"/>
      <c r="C3" s="58"/>
      <c r="D3" s="59"/>
    </row>
    <row r="4" spans="2:4" ht="21.75" thickTop="1" x14ac:dyDescent="0.35">
      <c r="B4" s="154"/>
      <c r="C4" s="155" t="s">
        <v>310</v>
      </c>
      <c r="D4" s="156"/>
    </row>
    <row r="5" spans="2:4" ht="63" customHeight="1" x14ac:dyDescent="0.25">
      <c r="B5" s="52">
        <v>1</v>
      </c>
      <c r="C5" s="159" t="s">
        <v>272</v>
      </c>
      <c r="D5" s="160"/>
    </row>
    <row r="6" spans="2:4" ht="63.75" customHeight="1" x14ac:dyDescent="0.25">
      <c r="B6" s="52">
        <v>2</v>
      </c>
      <c r="C6" s="159" t="s">
        <v>273</v>
      </c>
      <c r="D6" s="160"/>
    </row>
    <row r="7" spans="2:4" ht="80.25" customHeight="1" x14ac:dyDescent="0.25">
      <c r="B7" s="52">
        <v>3</v>
      </c>
      <c r="C7" s="161" t="s">
        <v>279</v>
      </c>
      <c r="D7" s="162"/>
    </row>
    <row r="8" spans="2:4" ht="91.5" customHeight="1" x14ac:dyDescent="0.25">
      <c r="B8" s="52">
        <v>4</v>
      </c>
      <c r="C8" s="161" t="s">
        <v>280</v>
      </c>
      <c r="D8" s="162"/>
    </row>
    <row r="9" spans="2:4" ht="76.5" customHeight="1" x14ac:dyDescent="0.25">
      <c r="B9" s="52">
        <v>5</v>
      </c>
      <c r="C9" s="159" t="s">
        <v>274</v>
      </c>
      <c r="D9" s="160"/>
    </row>
    <row r="10" spans="2:4" ht="33.75" customHeight="1" x14ac:dyDescent="0.25">
      <c r="B10" s="52">
        <v>6</v>
      </c>
      <c r="C10" s="159" t="s">
        <v>275</v>
      </c>
      <c r="D10" s="160"/>
    </row>
    <row r="11" spans="2:4" ht="19.5" customHeight="1" x14ac:dyDescent="0.25">
      <c r="B11" s="52">
        <v>7</v>
      </c>
      <c r="C11" s="159" t="s">
        <v>247</v>
      </c>
      <c r="D11" s="160"/>
    </row>
    <row r="12" spans="2:4" ht="64.5" customHeight="1" x14ac:dyDescent="0.25">
      <c r="B12" s="52">
        <v>8</v>
      </c>
      <c r="C12" s="159" t="s">
        <v>149</v>
      </c>
      <c r="D12" s="160"/>
    </row>
    <row r="13" spans="2:4" ht="33" customHeight="1" x14ac:dyDescent="0.25">
      <c r="B13" s="52">
        <v>9</v>
      </c>
      <c r="C13" s="159" t="s">
        <v>281</v>
      </c>
      <c r="D13" s="160"/>
    </row>
    <row r="14" spans="2:4" ht="30.75" customHeight="1" x14ac:dyDescent="0.25">
      <c r="B14" s="52">
        <v>10</v>
      </c>
      <c r="C14" s="159" t="s">
        <v>276</v>
      </c>
      <c r="D14" s="160"/>
    </row>
    <row r="15" spans="2:4" ht="297" customHeight="1" x14ac:dyDescent="0.25">
      <c r="B15" s="52">
        <v>11</v>
      </c>
      <c r="C15" s="159" t="s">
        <v>277</v>
      </c>
      <c r="D15" s="160"/>
    </row>
    <row r="16" spans="2:4" ht="75.75" customHeight="1" x14ac:dyDescent="0.25">
      <c r="B16" s="52">
        <v>12</v>
      </c>
      <c r="C16" s="159" t="s">
        <v>278</v>
      </c>
      <c r="D16" s="160"/>
    </row>
    <row r="17" spans="2:4" ht="18.75" customHeight="1" thickBot="1" x14ac:dyDescent="0.3">
      <c r="B17" s="53">
        <v>11</v>
      </c>
      <c r="C17" s="163" t="s">
        <v>146</v>
      </c>
      <c r="D17" s="164"/>
    </row>
    <row r="18" spans="2:4" ht="15.75" thickTop="1" x14ac:dyDescent="0.25">
      <c r="B18" s="31"/>
      <c r="C18" s="32"/>
    </row>
    <row r="19" spans="2:4" x14ac:dyDescent="0.25">
      <c r="B19" s="31"/>
      <c r="C19" s="32"/>
    </row>
    <row r="20" spans="2:4" x14ac:dyDescent="0.25">
      <c r="B20" s="31"/>
      <c r="C20" s="32"/>
    </row>
    <row r="21" spans="2:4" x14ac:dyDescent="0.25">
      <c r="B21" s="31"/>
      <c r="C21" s="32"/>
    </row>
    <row r="22" spans="2:4" x14ac:dyDescent="0.25">
      <c r="B22" s="31"/>
      <c r="C22" s="32"/>
    </row>
    <row r="23" spans="2:4" x14ac:dyDescent="0.25">
      <c r="B23" s="31"/>
      <c r="C23" s="32"/>
    </row>
    <row r="24" spans="2:4" x14ac:dyDescent="0.25">
      <c r="B24" s="31"/>
      <c r="C24" s="32"/>
    </row>
    <row r="25" spans="2:4" x14ac:dyDescent="0.25">
      <c r="B25" s="31"/>
      <c r="C25" s="32"/>
    </row>
    <row r="26" spans="2:4" x14ac:dyDescent="0.25">
      <c r="B26" s="31"/>
      <c r="C26" s="32"/>
    </row>
    <row r="27" spans="2:4" x14ac:dyDescent="0.25">
      <c r="B27" s="31"/>
      <c r="C27" s="32"/>
    </row>
    <row r="28" spans="2:4" x14ac:dyDescent="0.25">
      <c r="B28" s="31"/>
      <c r="C28" s="32"/>
    </row>
    <row r="29" spans="2:4" x14ac:dyDescent="0.25">
      <c r="B29" s="31"/>
      <c r="C29" s="32"/>
    </row>
    <row r="30" spans="2:4" x14ac:dyDescent="0.25">
      <c r="B30" s="31"/>
      <c r="C30" s="32"/>
    </row>
    <row r="31" spans="2:4" x14ac:dyDescent="0.25">
      <c r="B31" s="31"/>
      <c r="C31" s="32"/>
    </row>
    <row r="32" spans="2:4" x14ac:dyDescent="0.25">
      <c r="B32" s="31"/>
      <c r="C32" s="32"/>
    </row>
    <row r="33" spans="2:3" x14ac:dyDescent="0.25">
      <c r="B33" s="31"/>
      <c r="C33" s="32"/>
    </row>
    <row r="34" spans="2:3" x14ac:dyDescent="0.25">
      <c r="B34" s="31"/>
      <c r="C34" s="32"/>
    </row>
    <row r="35" spans="2:3" x14ac:dyDescent="0.25">
      <c r="B35" s="31"/>
      <c r="C35" s="32"/>
    </row>
    <row r="36" spans="2:3" x14ac:dyDescent="0.25">
      <c r="B36" s="31"/>
      <c r="C36" s="32"/>
    </row>
    <row r="37" spans="2:3" x14ac:dyDescent="0.25">
      <c r="B37" s="31"/>
      <c r="C37" s="32"/>
    </row>
    <row r="38" spans="2:3" x14ac:dyDescent="0.25">
      <c r="B38" s="31"/>
      <c r="C38" s="32"/>
    </row>
    <row r="39" spans="2:3" x14ac:dyDescent="0.25">
      <c r="B39" s="31"/>
      <c r="C39" s="32"/>
    </row>
    <row r="40" spans="2:3" x14ac:dyDescent="0.25">
      <c r="B40" s="31"/>
      <c r="C40" s="32"/>
    </row>
    <row r="41" spans="2:3" x14ac:dyDescent="0.25">
      <c r="B41" s="31"/>
      <c r="C41" s="32"/>
    </row>
    <row r="42" spans="2:3" x14ac:dyDescent="0.25">
      <c r="B42" s="31"/>
      <c r="C42" s="32"/>
    </row>
    <row r="43" spans="2:3" x14ac:dyDescent="0.25">
      <c r="B43" s="31"/>
      <c r="C43" s="32"/>
    </row>
    <row r="44" spans="2:3" x14ac:dyDescent="0.25">
      <c r="B44" s="31"/>
      <c r="C44" s="32"/>
    </row>
    <row r="45" spans="2:3" x14ac:dyDescent="0.25">
      <c r="B45" s="31"/>
      <c r="C45" s="32"/>
    </row>
    <row r="46" spans="2:3" x14ac:dyDescent="0.25">
      <c r="B46" s="31"/>
      <c r="C46" s="32"/>
    </row>
    <row r="47" spans="2:3" x14ac:dyDescent="0.25">
      <c r="B47" s="31"/>
      <c r="C47" s="32"/>
    </row>
    <row r="48" spans="2:3" x14ac:dyDescent="0.25">
      <c r="B48" s="31"/>
      <c r="C48" s="32"/>
    </row>
    <row r="49" spans="2:3" x14ac:dyDescent="0.25">
      <c r="B49" s="31"/>
      <c r="C49" s="32"/>
    </row>
    <row r="50" spans="2:3" x14ac:dyDescent="0.25">
      <c r="B50" s="31"/>
      <c r="C50" s="32"/>
    </row>
    <row r="51" spans="2:3" x14ac:dyDescent="0.25">
      <c r="B51" s="31"/>
      <c r="C51" s="32"/>
    </row>
    <row r="52" spans="2:3" x14ac:dyDescent="0.25">
      <c r="B52" s="31"/>
      <c r="C52" s="32"/>
    </row>
    <row r="53" spans="2:3" x14ac:dyDescent="0.25">
      <c r="B53" s="31"/>
      <c r="C53" s="32"/>
    </row>
    <row r="54" spans="2:3" x14ac:dyDescent="0.25">
      <c r="B54" s="31"/>
      <c r="C54" s="32"/>
    </row>
    <row r="55" spans="2:3" x14ac:dyDescent="0.25">
      <c r="B55" s="31"/>
      <c r="C55" s="32"/>
    </row>
    <row r="56" spans="2:3" x14ac:dyDescent="0.25">
      <c r="B56" s="31"/>
      <c r="C56" s="32"/>
    </row>
  </sheetData>
  <sheetProtection algorithmName="SHA-512" hashValue="qHKC7CQuOHZIJXTesjJLoB8tfOq7UXANhNSWTPagKgHkt4eyR+OdI0/o+8i9inR+XPt908yZiiJh4JTWcdrAyw==" saltValue="ykNx3f7oZHdq+b8bI3cvCw==" spinCount="100000" sheet="1" objects="1" scenarios="1"/>
  <mergeCells count="13">
    <mergeCell ref="C13:D13"/>
    <mergeCell ref="C14:D14"/>
    <mergeCell ref="C15:D15"/>
    <mergeCell ref="C16:D16"/>
    <mergeCell ref="C17:D17"/>
    <mergeCell ref="C12:D12"/>
    <mergeCell ref="C5:D5"/>
    <mergeCell ref="C6:D6"/>
    <mergeCell ref="C9:D9"/>
    <mergeCell ref="C10:D10"/>
    <mergeCell ref="C11:D11"/>
    <mergeCell ref="C7:D7"/>
    <mergeCell ref="C8:D8"/>
  </mergeCells>
  <pageMargins left="0.7" right="0.7" top="0.75" bottom="0.75" header="0.3" footer="0.3"/>
  <pageSetup paperSize="9" scale="79" fitToHeight="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266"/>
  <sheetViews>
    <sheetView view="pageBreakPreview" zoomScaleNormal="70" zoomScaleSheetLayoutView="100" workbookViewId="0">
      <selection activeCell="D15" sqref="D15"/>
    </sheetView>
  </sheetViews>
  <sheetFormatPr defaultRowHeight="14.25" x14ac:dyDescent="0.25"/>
  <cols>
    <col min="1" max="1" width="5.140625" style="8" customWidth="1"/>
    <col min="2" max="2" width="84.7109375" style="8" customWidth="1"/>
    <col min="3" max="3" width="5.28515625" style="8" customWidth="1"/>
    <col min="4" max="4" width="70.5703125" style="8" customWidth="1"/>
    <col min="5" max="5" width="16.140625" style="46" customWidth="1"/>
    <col min="6" max="6" width="11.28515625" style="8" hidden="1" customWidth="1"/>
    <col min="7" max="7" width="6.42578125" style="8" hidden="1" customWidth="1"/>
    <col min="8" max="8" width="3.85546875" style="8" hidden="1" customWidth="1"/>
    <col min="9" max="9" width="6.7109375" style="8" hidden="1" customWidth="1"/>
    <col min="10" max="10" width="9.140625" style="8" hidden="1" customWidth="1"/>
    <col min="11" max="11" width="18.5703125" style="8" hidden="1" customWidth="1"/>
    <col min="12" max="12" width="21.140625" style="8" hidden="1" customWidth="1"/>
    <col min="13" max="13" width="21.85546875" style="8" hidden="1" customWidth="1"/>
    <col min="14" max="14" width="25" style="8" hidden="1" customWidth="1"/>
    <col min="15" max="16" width="9.140625" style="8" hidden="1" customWidth="1"/>
    <col min="17" max="16384" width="9.140625" style="8"/>
  </cols>
  <sheetData>
    <row r="1" spans="2:14" ht="15" thickBot="1" x14ac:dyDescent="0.3"/>
    <row r="2" spans="2:14" ht="180" customHeight="1" thickTop="1" thickBot="1" x14ac:dyDescent="0.4">
      <c r="B2" s="65"/>
      <c r="C2" s="168" t="s">
        <v>263</v>
      </c>
      <c r="D2" s="168"/>
      <c r="E2" s="169"/>
      <c r="F2" s="27"/>
      <c r="G2" s="9"/>
      <c r="H2" s="9"/>
    </row>
    <row r="3" spans="2:14" ht="49.5" customHeight="1" thickTop="1" thickBot="1" x14ac:dyDescent="0.3">
      <c r="B3" s="170" t="s">
        <v>139</v>
      </c>
      <c r="C3" s="171"/>
      <c r="D3" s="171"/>
      <c r="E3" s="172"/>
      <c r="F3" s="27"/>
      <c r="G3" s="9"/>
      <c r="H3" s="9"/>
      <c r="K3" s="64"/>
    </row>
    <row r="4" spans="2:14" ht="36.75" thickTop="1" x14ac:dyDescent="0.25">
      <c r="B4" s="148" t="s">
        <v>142</v>
      </c>
      <c r="C4" s="62"/>
      <c r="D4" s="152" t="s">
        <v>308</v>
      </c>
      <c r="E4" s="63" t="s">
        <v>138</v>
      </c>
      <c r="G4" s="9" t="s">
        <v>87</v>
      </c>
      <c r="H4" s="9" t="s">
        <v>88</v>
      </c>
    </row>
    <row r="5" spans="2:14" ht="23.25" x14ac:dyDescent="0.25">
      <c r="B5" s="149" t="s">
        <v>141</v>
      </c>
      <c r="C5" s="35"/>
      <c r="D5" s="152" t="s">
        <v>308</v>
      </c>
      <c r="E5" s="43">
        <f>AVERAGE(F10,F84,F104,F112,F138,F189,F213,F235,F238,F251)</f>
        <v>1</v>
      </c>
      <c r="G5" s="10"/>
      <c r="H5" s="10"/>
    </row>
    <row r="6" spans="2:14" ht="36" x14ac:dyDescent="0.25">
      <c r="B6" s="149" t="s">
        <v>256</v>
      </c>
      <c r="C6" s="35"/>
      <c r="D6" s="152" t="s">
        <v>308</v>
      </c>
      <c r="E6" s="42" t="s">
        <v>137</v>
      </c>
      <c r="G6" s="10"/>
      <c r="H6" s="10"/>
    </row>
    <row r="7" spans="2:14" ht="23.25" x14ac:dyDescent="0.25">
      <c r="B7" s="149" t="s">
        <v>140</v>
      </c>
      <c r="C7" s="35"/>
      <c r="D7" s="153" t="s">
        <v>308</v>
      </c>
      <c r="E7" s="44">
        <f>J7</f>
        <v>0</v>
      </c>
      <c r="G7" s="10"/>
      <c r="H7" s="10"/>
      <c r="J7" s="8">
        <f>SUM(J10,J84,J104,J112,J138,J189,J213,J235,J238,J251)</f>
        <v>0</v>
      </c>
    </row>
    <row r="8" spans="2:14" ht="128.25" customHeight="1" thickBot="1" x14ac:dyDescent="0.3">
      <c r="B8" s="165" t="s">
        <v>309</v>
      </c>
      <c r="C8" s="166"/>
      <c r="D8" s="166"/>
      <c r="E8" s="167"/>
      <c r="F8" s="8" t="s">
        <v>89</v>
      </c>
      <c r="G8" s="23" t="s">
        <v>103</v>
      </c>
      <c r="H8" s="23" t="s">
        <v>103</v>
      </c>
    </row>
    <row r="9" spans="2:14" ht="27" customHeight="1" thickTop="1" x14ac:dyDescent="0.25">
      <c r="B9" s="40" t="s">
        <v>106</v>
      </c>
      <c r="C9" s="41"/>
      <c r="D9" s="60" t="s">
        <v>105</v>
      </c>
      <c r="E9" s="60" t="s">
        <v>104</v>
      </c>
      <c r="G9" s="157" t="s">
        <v>87</v>
      </c>
      <c r="H9" s="157" t="s">
        <v>88</v>
      </c>
      <c r="I9" s="8" t="s">
        <v>91</v>
      </c>
      <c r="J9" s="8" t="s">
        <v>104</v>
      </c>
      <c r="K9" s="36" t="s">
        <v>151</v>
      </c>
      <c r="L9" s="36" t="s">
        <v>152</v>
      </c>
      <c r="M9" s="36" t="s">
        <v>153</v>
      </c>
      <c r="N9" s="36" t="s">
        <v>154</v>
      </c>
    </row>
    <row r="10" spans="2:14" ht="18" x14ac:dyDescent="0.25">
      <c r="B10" s="20" t="s">
        <v>214</v>
      </c>
      <c r="C10" s="11"/>
      <c r="D10" s="11"/>
      <c r="E10" s="24">
        <f>J10</f>
        <v>0</v>
      </c>
      <c r="F10" s="38">
        <f>AVERAGE(F11:F83)</f>
        <v>1</v>
      </c>
      <c r="G10" s="37">
        <f>SUM(G71,G63,G61,G52,G42,G39,G21,G11)</f>
        <v>61</v>
      </c>
      <c r="H10" s="37">
        <f>SUM(H71,H63,H61,H52,H42,H39,H21,H11)</f>
        <v>0</v>
      </c>
      <c r="I10" s="28"/>
      <c r="J10" s="28">
        <f>SUM(J71,J63,J61,J52,J42,J39,J21,J11)</f>
        <v>0</v>
      </c>
      <c r="K10" s="48"/>
      <c r="L10" s="36" t="s">
        <v>91</v>
      </c>
      <c r="M10" s="61">
        <f>SUM(M11:M265)</f>
        <v>0</v>
      </c>
      <c r="N10" s="61">
        <f>SUM(N11:N265)</f>
        <v>0</v>
      </c>
    </row>
    <row r="11" spans="2:14" ht="15" x14ac:dyDescent="0.25">
      <c r="B11" s="12" t="s">
        <v>0</v>
      </c>
      <c r="C11" s="13"/>
      <c r="D11" s="13"/>
      <c r="E11" s="25">
        <f>F11</f>
        <v>1</v>
      </c>
      <c r="F11" s="29">
        <f>(G11/I11)</f>
        <v>1</v>
      </c>
      <c r="G11" s="14">
        <f t="shared" ref="G11:H11" si="0">SUM(G12:G20)</f>
        <v>8</v>
      </c>
      <c r="H11" s="14">
        <f t="shared" si="0"/>
        <v>0</v>
      </c>
      <c r="I11" s="14">
        <f>SUM(G11:H11)</f>
        <v>8</v>
      </c>
      <c r="J11" s="14">
        <f>SUM(J12:J20)</f>
        <v>0</v>
      </c>
      <c r="K11" s="39">
        <v>50000</v>
      </c>
      <c r="L11" s="39">
        <v>50000</v>
      </c>
      <c r="M11" s="39">
        <f>IF(E11&lt;100%,K11,0)</f>
        <v>0</v>
      </c>
      <c r="N11" s="39">
        <f>IF(E11&lt;100%,L11,0)</f>
        <v>0</v>
      </c>
    </row>
    <row r="12" spans="2:14" x14ac:dyDescent="0.25">
      <c r="B12" s="15" t="s">
        <v>102</v>
      </c>
      <c r="C12" s="16" t="s">
        <v>85</v>
      </c>
      <c r="D12" s="16"/>
      <c r="E12" s="150" t="str">
        <f>IF(C12="No","Yes","No")</f>
        <v>No</v>
      </c>
      <c r="F12" s="27"/>
      <c r="G12" s="8">
        <f t="shared" ref="G12:G18" si="1">IF(C12="YES",1,0)</f>
        <v>1</v>
      </c>
      <c r="H12" s="8">
        <f t="shared" ref="H12:H18" si="2">IF(C12="NO",1,0)</f>
        <v>0</v>
      </c>
      <c r="J12" s="8">
        <f>IF(E12="Yes",1,0)</f>
        <v>0</v>
      </c>
    </row>
    <row r="13" spans="2:14" x14ac:dyDescent="0.25">
      <c r="B13" s="15" t="s">
        <v>1</v>
      </c>
      <c r="C13" s="16" t="s">
        <v>85</v>
      </c>
      <c r="D13" s="16"/>
      <c r="E13" s="150" t="str">
        <f t="shared" ref="E13:E78" si="3">IF(C13="No","Yes","No")</f>
        <v>No</v>
      </c>
      <c r="F13" s="27"/>
      <c r="G13" s="8">
        <f t="shared" si="1"/>
        <v>1</v>
      </c>
      <c r="H13" s="8">
        <f t="shared" si="2"/>
        <v>0</v>
      </c>
      <c r="J13" s="8">
        <f t="shared" ref="J13:J20" si="4">IF(E13="Yes",1,0)</f>
        <v>0</v>
      </c>
    </row>
    <row r="14" spans="2:14" x14ac:dyDescent="0.25">
      <c r="B14" s="15" t="s">
        <v>98</v>
      </c>
      <c r="C14" s="16" t="s">
        <v>85</v>
      </c>
      <c r="D14" s="16"/>
      <c r="E14" s="150" t="str">
        <f t="shared" si="3"/>
        <v>No</v>
      </c>
      <c r="F14" s="27"/>
      <c r="G14" s="8">
        <f t="shared" si="1"/>
        <v>1</v>
      </c>
      <c r="H14" s="8">
        <f t="shared" si="2"/>
        <v>0</v>
      </c>
      <c r="J14" s="8">
        <f t="shared" si="4"/>
        <v>0</v>
      </c>
    </row>
    <row r="15" spans="2:14" x14ac:dyDescent="0.25">
      <c r="B15" s="15" t="s">
        <v>99</v>
      </c>
      <c r="C15" s="16" t="s">
        <v>85</v>
      </c>
      <c r="D15" s="16"/>
      <c r="E15" s="150" t="str">
        <f t="shared" si="3"/>
        <v>No</v>
      </c>
      <c r="F15" s="27"/>
      <c r="G15" s="8">
        <f t="shared" si="1"/>
        <v>1</v>
      </c>
      <c r="H15" s="8">
        <f t="shared" si="2"/>
        <v>0</v>
      </c>
      <c r="J15" s="8">
        <f t="shared" si="4"/>
        <v>0</v>
      </c>
    </row>
    <row r="16" spans="2:14" x14ac:dyDescent="0.25">
      <c r="B16" s="15" t="s">
        <v>215</v>
      </c>
      <c r="C16" s="16" t="s">
        <v>85</v>
      </c>
      <c r="D16" s="16"/>
      <c r="E16" s="150" t="str">
        <f t="shared" si="3"/>
        <v>No</v>
      </c>
      <c r="F16" s="27"/>
      <c r="G16" s="8">
        <f t="shared" si="1"/>
        <v>1</v>
      </c>
      <c r="H16" s="8">
        <f t="shared" si="2"/>
        <v>0</v>
      </c>
      <c r="J16" s="8">
        <f t="shared" si="4"/>
        <v>0</v>
      </c>
    </row>
    <row r="17" spans="2:14" ht="28.5" x14ac:dyDescent="0.25">
      <c r="B17" s="15" t="s">
        <v>282</v>
      </c>
      <c r="C17" s="16" t="s">
        <v>85</v>
      </c>
      <c r="D17" s="16"/>
      <c r="E17" s="150" t="str">
        <f t="shared" si="3"/>
        <v>No</v>
      </c>
      <c r="F17" s="27"/>
      <c r="G17" s="8">
        <f t="shared" si="1"/>
        <v>1</v>
      </c>
      <c r="H17" s="8">
        <f t="shared" si="2"/>
        <v>0</v>
      </c>
      <c r="J17" s="8">
        <f t="shared" si="4"/>
        <v>0</v>
      </c>
    </row>
    <row r="18" spans="2:14" x14ac:dyDescent="0.25">
      <c r="B18" s="15" t="s">
        <v>97</v>
      </c>
      <c r="C18" s="16" t="s">
        <v>85</v>
      </c>
      <c r="D18" s="16"/>
      <c r="E18" s="150" t="str">
        <f t="shared" si="3"/>
        <v>No</v>
      </c>
      <c r="F18" s="27"/>
      <c r="G18" s="8">
        <f t="shared" si="1"/>
        <v>1</v>
      </c>
      <c r="H18" s="8">
        <f t="shared" si="2"/>
        <v>0</v>
      </c>
      <c r="J18" s="8">
        <f t="shared" si="4"/>
        <v>0</v>
      </c>
    </row>
    <row r="19" spans="2:14" x14ac:dyDescent="0.25">
      <c r="B19" s="15" t="s">
        <v>93</v>
      </c>
      <c r="C19" s="16" t="s">
        <v>85</v>
      </c>
      <c r="D19" s="16"/>
      <c r="E19" s="150" t="str">
        <f t="shared" si="3"/>
        <v>No</v>
      </c>
      <c r="F19" s="27"/>
      <c r="J19" s="8">
        <f t="shared" si="4"/>
        <v>0</v>
      </c>
    </row>
    <row r="20" spans="2:14" ht="28.5" x14ac:dyDescent="0.25">
      <c r="B20" s="15" t="s">
        <v>100</v>
      </c>
      <c r="C20" s="16" t="s">
        <v>85</v>
      </c>
      <c r="D20" s="16"/>
      <c r="E20" s="150" t="str">
        <f t="shared" si="3"/>
        <v>No</v>
      </c>
      <c r="F20" s="27"/>
      <c r="G20" s="8">
        <f>IF(C20="YES",1,0)</f>
        <v>1</v>
      </c>
      <c r="H20" s="8">
        <f>IF(C20="NO",1,0)</f>
        <v>0</v>
      </c>
      <c r="J20" s="8">
        <f t="shared" si="4"/>
        <v>0</v>
      </c>
    </row>
    <row r="21" spans="2:14" ht="15" x14ac:dyDescent="0.25">
      <c r="B21" s="12" t="s">
        <v>2</v>
      </c>
      <c r="C21" s="13"/>
      <c r="D21" s="13"/>
      <c r="E21" s="26">
        <f>F21</f>
        <v>1</v>
      </c>
      <c r="F21" s="29">
        <f>(G21/I21)</f>
        <v>1</v>
      </c>
      <c r="G21" s="14">
        <f>SUM(G22:G38)</f>
        <v>17</v>
      </c>
      <c r="H21" s="14">
        <f>SUM(H22:H38)</f>
        <v>0</v>
      </c>
      <c r="I21" s="14">
        <f>SUM(G21:H21)</f>
        <v>17</v>
      </c>
      <c r="J21" s="14">
        <f>SUM(J22:J38)</f>
        <v>0</v>
      </c>
      <c r="K21" s="39">
        <v>50000</v>
      </c>
      <c r="L21" s="39">
        <v>5000000</v>
      </c>
      <c r="M21" s="39">
        <f>IF(E21&lt;100%,K21,0)</f>
        <v>0</v>
      </c>
      <c r="N21" s="39">
        <f>IF(E21&lt;100%,L21,0)</f>
        <v>0</v>
      </c>
    </row>
    <row r="22" spans="2:14" ht="198.75" customHeight="1" x14ac:dyDescent="0.25">
      <c r="B22" s="15" t="s">
        <v>216</v>
      </c>
      <c r="C22" s="16" t="s">
        <v>85</v>
      </c>
      <c r="D22" s="16"/>
      <c r="E22" s="150" t="str">
        <f t="shared" si="3"/>
        <v>No</v>
      </c>
      <c r="F22" s="27"/>
      <c r="G22" s="8">
        <f>IF(C22="Yes",1,0)</f>
        <v>1</v>
      </c>
      <c r="H22" s="8">
        <f>IF(C22="No",1,0)</f>
        <v>0</v>
      </c>
      <c r="J22" s="8">
        <f>IF(E22="Yes",1,0)</f>
        <v>0</v>
      </c>
    </row>
    <row r="23" spans="2:14" ht="114" x14ac:dyDescent="0.25">
      <c r="B23" s="15" t="s">
        <v>107</v>
      </c>
      <c r="C23" s="16" t="s">
        <v>85</v>
      </c>
      <c r="D23" s="16"/>
      <c r="E23" s="150" t="str">
        <f t="shared" si="3"/>
        <v>No</v>
      </c>
      <c r="F23" s="27"/>
      <c r="G23" s="8">
        <f t="shared" ref="G23:G38" si="5">IF(C23="Yes",1,0)</f>
        <v>1</v>
      </c>
      <c r="H23" s="8">
        <f t="shared" ref="H23:H38" si="6">IF(C23="No",1,0)</f>
        <v>0</v>
      </c>
      <c r="J23" s="8">
        <f>IF(E23="Yes",1,0)</f>
        <v>0</v>
      </c>
    </row>
    <row r="24" spans="2:14" ht="114" x14ac:dyDescent="0.25">
      <c r="B24" s="15" t="s">
        <v>217</v>
      </c>
      <c r="C24" s="16" t="s">
        <v>85</v>
      </c>
      <c r="D24" s="16"/>
      <c r="E24" s="150" t="str">
        <f t="shared" si="3"/>
        <v>No</v>
      </c>
      <c r="F24" s="27"/>
      <c r="G24" s="8">
        <f t="shared" si="5"/>
        <v>1</v>
      </c>
      <c r="H24" s="8">
        <f t="shared" si="6"/>
        <v>0</v>
      </c>
      <c r="J24" s="8">
        <f>IF(E24="Yes",1,0)</f>
        <v>0</v>
      </c>
    </row>
    <row r="25" spans="2:14" ht="114" x14ac:dyDescent="0.25">
      <c r="B25" s="15" t="s">
        <v>218</v>
      </c>
      <c r="C25" s="16" t="s">
        <v>85</v>
      </c>
      <c r="D25" s="16"/>
      <c r="E25" s="150" t="str">
        <f t="shared" si="3"/>
        <v>No</v>
      </c>
      <c r="F25" s="27"/>
      <c r="G25" s="8">
        <f t="shared" si="5"/>
        <v>1</v>
      </c>
      <c r="H25" s="8">
        <f t="shared" si="6"/>
        <v>0</v>
      </c>
    </row>
    <row r="26" spans="2:14" ht="156.75" x14ac:dyDescent="0.25">
      <c r="B26" s="15" t="s">
        <v>219</v>
      </c>
      <c r="C26" s="16" t="s">
        <v>85</v>
      </c>
      <c r="D26" s="16"/>
      <c r="E26" s="150" t="str">
        <f t="shared" si="3"/>
        <v>No</v>
      </c>
      <c r="F26" s="27"/>
      <c r="G26" s="8">
        <f t="shared" si="5"/>
        <v>1</v>
      </c>
      <c r="H26" s="8">
        <f t="shared" si="6"/>
        <v>0</v>
      </c>
    </row>
    <row r="27" spans="2:14" ht="87" customHeight="1" x14ac:dyDescent="0.25">
      <c r="B27" s="15" t="s">
        <v>108</v>
      </c>
      <c r="C27" s="16" t="s">
        <v>85</v>
      </c>
      <c r="D27" s="16"/>
      <c r="E27" s="150" t="str">
        <f t="shared" si="3"/>
        <v>No</v>
      </c>
      <c r="F27" s="27"/>
      <c r="G27" s="8">
        <f t="shared" si="5"/>
        <v>1</v>
      </c>
      <c r="H27" s="8">
        <f t="shared" si="6"/>
        <v>0</v>
      </c>
    </row>
    <row r="28" spans="2:14" ht="85.5" x14ac:dyDescent="0.25">
      <c r="B28" s="15" t="s">
        <v>220</v>
      </c>
      <c r="C28" s="16" t="s">
        <v>85</v>
      </c>
      <c r="D28" s="16"/>
      <c r="E28" s="150" t="str">
        <f t="shared" si="3"/>
        <v>No</v>
      </c>
      <c r="F28" s="27"/>
      <c r="G28" s="8">
        <f t="shared" si="5"/>
        <v>1</v>
      </c>
      <c r="H28" s="8">
        <f t="shared" si="6"/>
        <v>0</v>
      </c>
      <c r="J28" s="8">
        <f>IF(E28="Yes",1,0)</f>
        <v>0</v>
      </c>
    </row>
    <row r="29" spans="2:14" ht="99.75" x14ac:dyDescent="0.25">
      <c r="B29" s="15" t="s">
        <v>221</v>
      </c>
      <c r="C29" s="16" t="s">
        <v>85</v>
      </c>
      <c r="D29" s="16"/>
      <c r="E29" s="150" t="str">
        <f t="shared" si="3"/>
        <v>No</v>
      </c>
      <c r="F29" s="27"/>
      <c r="G29" s="8">
        <f t="shared" si="5"/>
        <v>1</v>
      </c>
      <c r="H29" s="8">
        <f t="shared" si="6"/>
        <v>0</v>
      </c>
      <c r="J29" s="8">
        <f>IF(E29="Yes",1,0)</f>
        <v>0</v>
      </c>
    </row>
    <row r="30" spans="2:14" ht="71.25" x14ac:dyDescent="0.25">
      <c r="B30" s="15" t="s">
        <v>109</v>
      </c>
      <c r="C30" s="16" t="s">
        <v>85</v>
      </c>
      <c r="D30" s="16"/>
      <c r="E30" s="150" t="str">
        <f t="shared" si="3"/>
        <v>No</v>
      </c>
      <c r="F30" s="27"/>
      <c r="G30" s="8">
        <f t="shared" si="5"/>
        <v>1</v>
      </c>
      <c r="H30" s="8">
        <f t="shared" si="6"/>
        <v>0</v>
      </c>
      <c r="J30" s="8">
        <f>IF(E30="Yes",1,0)</f>
        <v>0</v>
      </c>
    </row>
    <row r="31" spans="2:14" ht="142.5" x14ac:dyDescent="0.25">
      <c r="B31" s="15" t="s">
        <v>110</v>
      </c>
      <c r="C31" s="16" t="s">
        <v>85</v>
      </c>
      <c r="D31" s="16"/>
      <c r="E31" s="150" t="str">
        <f t="shared" si="3"/>
        <v>No</v>
      </c>
      <c r="F31" s="27"/>
      <c r="G31" s="8">
        <f t="shared" si="5"/>
        <v>1</v>
      </c>
      <c r="H31" s="8">
        <f t="shared" si="6"/>
        <v>0</v>
      </c>
      <c r="J31" s="8">
        <f>IF(E31="Yes",1,0)</f>
        <v>0</v>
      </c>
    </row>
    <row r="32" spans="2:14" ht="57" x14ac:dyDescent="0.25">
      <c r="B32" s="15" t="s">
        <v>111</v>
      </c>
      <c r="C32" s="16" t="s">
        <v>85</v>
      </c>
      <c r="D32" s="16"/>
      <c r="E32" s="150" t="str">
        <f t="shared" si="3"/>
        <v>No</v>
      </c>
      <c r="F32" s="27"/>
      <c r="G32" s="8">
        <f t="shared" si="5"/>
        <v>1</v>
      </c>
      <c r="H32" s="8">
        <f t="shared" si="6"/>
        <v>0</v>
      </c>
      <c r="J32" s="8">
        <f>IF(E34="Yes",1,0)</f>
        <v>0</v>
      </c>
    </row>
    <row r="33" spans="2:14" ht="114" x14ac:dyDescent="0.25">
      <c r="B33" s="15" t="s">
        <v>112</v>
      </c>
      <c r="C33" s="16" t="s">
        <v>85</v>
      </c>
      <c r="D33" s="16"/>
      <c r="E33" s="150" t="str">
        <f t="shared" si="3"/>
        <v>No</v>
      </c>
      <c r="F33" s="27"/>
      <c r="G33" s="8">
        <f t="shared" si="5"/>
        <v>1</v>
      </c>
      <c r="H33" s="8">
        <f t="shared" si="6"/>
        <v>0</v>
      </c>
      <c r="J33" s="8">
        <f t="shared" ref="J33:J38" si="7">IF(E33="Yes",1,0)</f>
        <v>0</v>
      </c>
    </row>
    <row r="34" spans="2:14" ht="144" customHeight="1" x14ac:dyDescent="0.25">
      <c r="B34" s="15" t="s">
        <v>222</v>
      </c>
      <c r="C34" s="16" t="s">
        <v>85</v>
      </c>
      <c r="D34" s="16"/>
      <c r="E34" s="150" t="str">
        <f t="shared" si="3"/>
        <v>No</v>
      </c>
      <c r="F34" s="27"/>
      <c r="G34" s="8">
        <f t="shared" si="5"/>
        <v>1</v>
      </c>
      <c r="H34" s="8">
        <f t="shared" si="6"/>
        <v>0</v>
      </c>
      <c r="J34" s="8">
        <f t="shared" si="7"/>
        <v>0</v>
      </c>
    </row>
    <row r="35" spans="2:14" ht="113.25" customHeight="1" x14ac:dyDescent="0.25">
      <c r="B35" s="15" t="s">
        <v>223</v>
      </c>
      <c r="C35" s="16" t="s">
        <v>85</v>
      </c>
      <c r="D35" s="16"/>
      <c r="E35" s="150" t="str">
        <f t="shared" si="3"/>
        <v>No</v>
      </c>
      <c r="F35" s="27"/>
      <c r="G35" s="8">
        <f t="shared" si="5"/>
        <v>1</v>
      </c>
      <c r="H35" s="8">
        <f t="shared" si="6"/>
        <v>0</v>
      </c>
      <c r="J35" s="8">
        <f t="shared" si="7"/>
        <v>0</v>
      </c>
    </row>
    <row r="36" spans="2:14" ht="85.5" x14ac:dyDescent="0.25">
      <c r="B36" s="15" t="s">
        <v>224</v>
      </c>
      <c r="C36" s="16" t="s">
        <v>85</v>
      </c>
      <c r="D36" s="16"/>
      <c r="E36" s="150" t="str">
        <f t="shared" si="3"/>
        <v>No</v>
      </c>
      <c r="F36" s="27"/>
      <c r="G36" s="8">
        <f t="shared" si="5"/>
        <v>1</v>
      </c>
      <c r="H36" s="8">
        <f t="shared" si="6"/>
        <v>0</v>
      </c>
      <c r="J36" s="8">
        <f t="shared" si="7"/>
        <v>0</v>
      </c>
    </row>
    <row r="37" spans="2:14" ht="85.5" x14ac:dyDescent="0.25">
      <c r="B37" s="15" t="s">
        <v>113</v>
      </c>
      <c r="C37" s="16" t="s">
        <v>85</v>
      </c>
      <c r="D37" s="16"/>
      <c r="E37" s="150" t="str">
        <f t="shared" si="3"/>
        <v>No</v>
      </c>
      <c r="F37" s="27"/>
      <c r="G37" s="8">
        <f t="shared" si="5"/>
        <v>1</v>
      </c>
      <c r="H37" s="8">
        <f t="shared" si="6"/>
        <v>0</v>
      </c>
      <c r="J37" s="8">
        <f t="shared" si="7"/>
        <v>0</v>
      </c>
    </row>
    <row r="38" spans="2:14" ht="57" x14ac:dyDescent="0.25">
      <c r="B38" s="15" t="s">
        <v>114</v>
      </c>
      <c r="C38" s="16" t="s">
        <v>85</v>
      </c>
      <c r="D38" s="16"/>
      <c r="E38" s="150" t="str">
        <f t="shared" si="3"/>
        <v>No</v>
      </c>
      <c r="F38" s="27"/>
      <c r="G38" s="8">
        <f t="shared" si="5"/>
        <v>1</v>
      </c>
      <c r="H38" s="8">
        <f t="shared" si="6"/>
        <v>0</v>
      </c>
      <c r="J38" s="8">
        <f t="shared" si="7"/>
        <v>0</v>
      </c>
    </row>
    <row r="39" spans="2:14" ht="15" x14ac:dyDescent="0.25">
      <c r="B39" s="12" t="s">
        <v>3</v>
      </c>
      <c r="C39" s="13"/>
      <c r="D39" s="13"/>
      <c r="E39" s="26">
        <f>F39</f>
        <v>1</v>
      </c>
      <c r="F39" s="29">
        <f>G39/I39</f>
        <v>1</v>
      </c>
      <c r="G39" s="14">
        <f>SUM(G40:G41)</f>
        <v>2</v>
      </c>
      <c r="H39" s="14">
        <f>SUM(H40:H41)</f>
        <v>0</v>
      </c>
      <c r="I39" s="14">
        <f>SUM(G39:H39)</f>
        <v>2</v>
      </c>
      <c r="J39" s="14">
        <f>SUM(J40:J41)</f>
        <v>0</v>
      </c>
      <c r="K39" s="39">
        <v>50000</v>
      </c>
      <c r="L39" s="39">
        <v>5000000</v>
      </c>
      <c r="M39" s="39">
        <f>IF(E39&lt;100%,K39,0)</f>
        <v>0</v>
      </c>
      <c r="N39" s="39">
        <f>IF(E39&lt;100%,L39,0)</f>
        <v>0</v>
      </c>
    </row>
    <row r="40" spans="2:14" ht="114.75" x14ac:dyDescent="0.25">
      <c r="B40" s="15" t="s">
        <v>115</v>
      </c>
      <c r="C40" s="16" t="s">
        <v>85</v>
      </c>
      <c r="D40" s="16"/>
      <c r="E40" s="150" t="str">
        <f t="shared" si="3"/>
        <v>No</v>
      </c>
      <c r="F40" s="27"/>
      <c r="G40" s="8">
        <f>IF(C40="Yes",1,0)</f>
        <v>1</v>
      </c>
      <c r="H40" s="8">
        <f>IF(C40="NO",1,0)</f>
        <v>0</v>
      </c>
      <c r="J40" s="8">
        <f>IF(E40="Yes",1,0)</f>
        <v>0</v>
      </c>
    </row>
    <row r="41" spans="2:14" ht="72" x14ac:dyDescent="0.25">
      <c r="B41" s="15" t="s">
        <v>283</v>
      </c>
      <c r="C41" s="16" t="s">
        <v>85</v>
      </c>
      <c r="D41" s="16"/>
      <c r="E41" s="150" t="str">
        <f t="shared" si="3"/>
        <v>No</v>
      </c>
      <c r="F41" s="27"/>
      <c r="G41" s="8">
        <f>IF(C41="Yes",1,0)</f>
        <v>1</v>
      </c>
      <c r="H41" s="8">
        <f>IF(C41="NO",1,0)</f>
        <v>0</v>
      </c>
      <c r="J41" s="8">
        <f>IF(E41="Yes",1,0)</f>
        <v>0</v>
      </c>
    </row>
    <row r="42" spans="2:14" ht="15" x14ac:dyDescent="0.25">
      <c r="B42" s="12" t="s">
        <v>4</v>
      </c>
      <c r="C42" s="13"/>
      <c r="D42" s="13"/>
      <c r="E42" s="26">
        <f>F42</f>
        <v>1</v>
      </c>
      <c r="F42" s="29">
        <f>G42/I42</f>
        <v>1</v>
      </c>
      <c r="G42" s="14">
        <f>SUM(G44:G51)</f>
        <v>8</v>
      </c>
      <c r="H42" s="14">
        <f>SUM(H44:H51)</f>
        <v>0</v>
      </c>
      <c r="I42" s="14">
        <f>SUM(G42:H42)</f>
        <v>8</v>
      </c>
      <c r="J42" s="14">
        <f>SUM(J44:J51)</f>
        <v>0</v>
      </c>
      <c r="K42" s="39">
        <v>50000</v>
      </c>
      <c r="L42" s="39">
        <v>200000</v>
      </c>
      <c r="M42" s="39">
        <f>IF(E42&lt;100%,K42,0)</f>
        <v>0</v>
      </c>
      <c r="N42" s="39">
        <f>IF(E42&lt;100%,L42,0)</f>
        <v>0</v>
      </c>
    </row>
    <row r="43" spans="2:14" ht="71.25" x14ac:dyDescent="0.25">
      <c r="B43" s="15" t="s">
        <v>116</v>
      </c>
      <c r="C43" s="16" t="s">
        <v>85</v>
      </c>
      <c r="D43" s="16"/>
      <c r="E43" s="150" t="str">
        <f>IF(C43="No","Yes","No")</f>
        <v>No</v>
      </c>
      <c r="F43" s="27"/>
      <c r="G43" s="8">
        <f>IF(C43="Yes",1,0)</f>
        <v>1</v>
      </c>
      <c r="H43" s="8">
        <f>IF(C43="No",1,0)</f>
        <v>0</v>
      </c>
      <c r="J43" s="8">
        <f>IF(E46="Yes",1,0)</f>
        <v>0</v>
      </c>
    </row>
    <row r="44" spans="2:14" ht="129.75" customHeight="1" x14ac:dyDescent="0.25">
      <c r="B44" s="15" t="s">
        <v>117</v>
      </c>
      <c r="C44" s="16" t="s">
        <v>85</v>
      </c>
      <c r="D44" s="16"/>
      <c r="E44" s="150" t="str">
        <f t="shared" si="3"/>
        <v>No</v>
      </c>
      <c r="F44" s="27"/>
      <c r="G44" s="8">
        <f t="shared" ref="G44:G51" si="8">IF(C44="Yes",1,0)</f>
        <v>1</v>
      </c>
      <c r="H44" s="8">
        <f t="shared" ref="H44:H51" si="9">IF(C44="No",1,0)</f>
        <v>0</v>
      </c>
      <c r="J44" s="8">
        <f>IF(E44="Yes",1,0)</f>
        <v>0</v>
      </c>
    </row>
    <row r="45" spans="2:14" ht="105.75" customHeight="1" x14ac:dyDescent="0.25">
      <c r="B45" s="15" t="s">
        <v>118</v>
      </c>
      <c r="C45" s="16" t="s">
        <v>85</v>
      </c>
      <c r="D45" s="16"/>
      <c r="E45" s="150" t="str">
        <f t="shared" si="3"/>
        <v>No</v>
      </c>
      <c r="F45" s="27"/>
      <c r="G45" s="8">
        <f t="shared" si="8"/>
        <v>1</v>
      </c>
      <c r="H45" s="8">
        <f t="shared" si="9"/>
        <v>0</v>
      </c>
      <c r="J45" s="8">
        <f>IF(E45="Yes",1,0)</f>
        <v>0</v>
      </c>
    </row>
    <row r="46" spans="2:14" ht="60" customHeight="1" x14ac:dyDescent="0.25">
      <c r="B46" s="15" t="s">
        <v>119</v>
      </c>
      <c r="C46" s="16" t="s">
        <v>85</v>
      </c>
      <c r="D46" s="16"/>
      <c r="E46" s="150" t="str">
        <f t="shared" si="3"/>
        <v>No</v>
      </c>
      <c r="F46" s="27"/>
      <c r="G46" s="8">
        <f t="shared" si="8"/>
        <v>1</v>
      </c>
      <c r="H46" s="8">
        <f t="shared" si="9"/>
        <v>0</v>
      </c>
      <c r="J46" s="8">
        <f t="shared" ref="J46:J51" si="10">IF(E46="Yes",1,0)</f>
        <v>0</v>
      </c>
    </row>
    <row r="47" spans="2:14" ht="71.25" x14ac:dyDescent="0.25">
      <c r="B47" s="15" t="s">
        <v>120</v>
      </c>
      <c r="C47" s="16" t="s">
        <v>85</v>
      </c>
      <c r="D47" s="16"/>
      <c r="E47" s="150" t="str">
        <f t="shared" si="3"/>
        <v>No</v>
      </c>
      <c r="F47" s="27"/>
      <c r="G47" s="8">
        <f t="shared" si="8"/>
        <v>1</v>
      </c>
      <c r="H47" s="8">
        <f t="shared" si="9"/>
        <v>0</v>
      </c>
      <c r="J47" s="8">
        <f t="shared" si="10"/>
        <v>0</v>
      </c>
    </row>
    <row r="48" spans="2:14" ht="86.25" customHeight="1" x14ac:dyDescent="0.25">
      <c r="B48" s="15" t="s">
        <v>121</v>
      </c>
      <c r="C48" s="16" t="s">
        <v>85</v>
      </c>
      <c r="D48" s="16"/>
      <c r="E48" s="150" t="str">
        <f t="shared" si="3"/>
        <v>No</v>
      </c>
      <c r="F48" s="27"/>
      <c r="G48" s="8">
        <f t="shared" si="8"/>
        <v>1</v>
      </c>
      <c r="H48" s="8">
        <f t="shared" si="9"/>
        <v>0</v>
      </c>
      <c r="J48" s="8">
        <f t="shared" si="10"/>
        <v>0</v>
      </c>
    </row>
    <row r="49" spans="2:14" ht="71.25" x14ac:dyDescent="0.25">
      <c r="B49" s="15" t="s">
        <v>122</v>
      </c>
      <c r="C49" s="16" t="s">
        <v>85</v>
      </c>
      <c r="D49" s="16"/>
      <c r="E49" s="150" t="str">
        <f t="shared" si="3"/>
        <v>No</v>
      </c>
      <c r="F49" s="27"/>
      <c r="G49" s="8">
        <f t="shared" si="8"/>
        <v>1</v>
      </c>
      <c r="H49" s="8">
        <f t="shared" si="9"/>
        <v>0</v>
      </c>
      <c r="J49" s="8">
        <f t="shared" si="10"/>
        <v>0</v>
      </c>
    </row>
    <row r="50" spans="2:14" ht="88.5" customHeight="1" x14ac:dyDescent="0.25">
      <c r="B50" s="15" t="s">
        <v>225</v>
      </c>
      <c r="C50" s="16" t="s">
        <v>85</v>
      </c>
      <c r="D50" s="16"/>
      <c r="E50" s="150" t="str">
        <f t="shared" si="3"/>
        <v>No</v>
      </c>
      <c r="F50" s="27"/>
      <c r="G50" s="8">
        <f t="shared" si="8"/>
        <v>1</v>
      </c>
      <c r="H50" s="8">
        <f t="shared" si="9"/>
        <v>0</v>
      </c>
      <c r="J50" s="8">
        <f t="shared" si="10"/>
        <v>0</v>
      </c>
    </row>
    <row r="51" spans="2:14" ht="74.25" customHeight="1" x14ac:dyDescent="0.25">
      <c r="B51" s="15" t="s">
        <v>123</v>
      </c>
      <c r="C51" s="16" t="s">
        <v>85</v>
      </c>
      <c r="D51" s="16"/>
      <c r="E51" s="150" t="str">
        <f t="shared" si="3"/>
        <v>No</v>
      </c>
      <c r="F51" s="27"/>
      <c r="G51" s="8">
        <f t="shared" si="8"/>
        <v>1</v>
      </c>
      <c r="H51" s="8">
        <f t="shared" si="9"/>
        <v>0</v>
      </c>
      <c r="J51" s="8">
        <f t="shared" si="10"/>
        <v>0</v>
      </c>
    </row>
    <row r="52" spans="2:14" ht="15" x14ac:dyDescent="0.25">
      <c r="B52" s="12" t="s">
        <v>5</v>
      </c>
      <c r="C52" s="13"/>
      <c r="D52" s="13"/>
      <c r="E52" s="26">
        <f>F52</f>
        <v>1</v>
      </c>
      <c r="F52" s="29">
        <f>G52/I52</f>
        <v>1</v>
      </c>
      <c r="G52" s="14">
        <f t="shared" ref="G52:H52" si="11">SUM(G53:G60)</f>
        <v>8</v>
      </c>
      <c r="H52" s="14">
        <f t="shared" si="11"/>
        <v>0</v>
      </c>
      <c r="I52" s="14">
        <f>SUM(G52:H52)</f>
        <v>8</v>
      </c>
      <c r="J52" s="14">
        <f>SUM(J53:J60)</f>
        <v>0</v>
      </c>
      <c r="K52" s="39">
        <v>50000</v>
      </c>
      <c r="L52" s="39">
        <v>1000000</v>
      </c>
      <c r="M52" s="39">
        <f>IF(E52&lt;100%,K52,0)</f>
        <v>0</v>
      </c>
      <c r="N52" s="39">
        <f>IF(E52&lt;100%,L52,0)</f>
        <v>0</v>
      </c>
    </row>
    <row r="53" spans="2:14" ht="42.75" x14ac:dyDescent="0.25">
      <c r="B53" s="15" t="s">
        <v>226</v>
      </c>
      <c r="C53" s="16" t="s">
        <v>85</v>
      </c>
      <c r="D53" s="16"/>
      <c r="E53" s="150" t="str">
        <f t="shared" si="3"/>
        <v>No</v>
      </c>
      <c r="F53" s="27"/>
      <c r="G53" s="8">
        <f t="shared" ref="G53:G60" si="12">IF(C53="YES",1,0)</f>
        <v>1</v>
      </c>
      <c r="H53" s="8">
        <f t="shared" ref="H53:H60" si="13">IF(C53="NO",1,0)</f>
        <v>0</v>
      </c>
      <c r="J53" s="8">
        <f t="shared" ref="J53:J62" si="14">IF(E53="Yes",1,0)</f>
        <v>0</v>
      </c>
    </row>
    <row r="54" spans="2:14" ht="57" x14ac:dyDescent="0.25">
      <c r="B54" s="15" t="s">
        <v>227</v>
      </c>
      <c r="C54" s="16" t="s">
        <v>85</v>
      </c>
      <c r="D54" s="16"/>
      <c r="E54" s="150" t="str">
        <f t="shared" si="3"/>
        <v>No</v>
      </c>
      <c r="F54" s="27"/>
      <c r="G54" s="8">
        <f t="shared" si="12"/>
        <v>1</v>
      </c>
      <c r="H54" s="8">
        <f t="shared" si="13"/>
        <v>0</v>
      </c>
      <c r="J54" s="8">
        <f t="shared" si="14"/>
        <v>0</v>
      </c>
    </row>
    <row r="55" spans="2:14" ht="57" x14ac:dyDescent="0.25">
      <c r="B55" s="15" t="s">
        <v>228</v>
      </c>
      <c r="C55" s="16" t="s">
        <v>85</v>
      </c>
      <c r="D55" s="16"/>
      <c r="E55" s="150" t="str">
        <f t="shared" si="3"/>
        <v>No</v>
      </c>
      <c r="F55" s="27"/>
      <c r="G55" s="8">
        <f t="shared" si="12"/>
        <v>1</v>
      </c>
      <c r="H55" s="8">
        <f t="shared" si="13"/>
        <v>0</v>
      </c>
      <c r="J55" s="8">
        <f t="shared" si="14"/>
        <v>0</v>
      </c>
    </row>
    <row r="56" spans="2:14" ht="57" x14ac:dyDescent="0.25">
      <c r="B56" s="15" t="s">
        <v>229</v>
      </c>
      <c r="C56" s="16" t="s">
        <v>85</v>
      </c>
      <c r="D56" s="16"/>
      <c r="E56" s="150" t="str">
        <f t="shared" si="3"/>
        <v>No</v>
      </c>
      <c r="F56" s="27"/>
      <c r="G56" s="8">
        <f t="shared" si="12"/>
        <v>1</v>
      </c>
      <c r="H56" s="8">
        <f t="shared" si="13"/>
        <v>0</v>
      </c>
      <c r="J56" s="8">
        <f t="shared" si="14"/>
        <v>0</v>
      </c>
    </row>
    <row r="57" spans="2:14" ht="42.75" x14ac:dyDescent="0.25">
      <c r="B57" s="15" t="s">
        <v>230</v>
      </c>
      <c r="C57" s="16" t="s">
        <v>85</v>
      </c>
      <c r="D57" s="16"/>
      <c r="E57" s="150" t="str">
        <f t="shared" si="3"/>
        <v>No</v>
      </c>
      <c r="F57" s="27"/>
      <c r="G57" s="8">
        <f t="shared" si="12"/>
        <v>1</v>
      </c>
      <c r="H57" s="8">
        <f t="shared" si="13"/>
        <v>0</v>
      </c>
      <c r="J57" s="8">
        <f t="shared" si="14"/>
        <v>0</v>
      </c>
    </row>
    <row r="58" spans="2:14" ht="57" x14ac:dyDescent="0.25">
      <c r="B58" s="15" t="s">
        <v>231</v>
      </c>
      <c r="C58" s="16" t="s">
        <v>85</v>
      </c>
      <c r="D58" s="16"/>
      <c r="E58" s="150" t="str">
        <f t="shared" si="3"/>
        <v>No</v>
      </c>
      <c r="F58" s="27"/>
      <c r="G58" s="8">
        <f t="shared" si="12"/>
        <v>1</v>
      </c>
      <c r="H58" s="8">
        <f t="shared" si="13"/>
        <v>0</v>
      </c>
      <c r="J58" s="8">
        <f t="shared" si="14"/>
        <v>0</v>
      </c>
    </row>
    <row r="59" spans="2:14" ht="57" x14ac:dyDescent="0.25">
      <c r="B59" s="15" t="s">
        <v>232</v>
      </c>
      <c r="C59" s="16" t="s">
        <v>85</v>
      </c>
      <c r="D59" s="16"/>
      <c r="E59" s="150" t="str">
        <f t="shared" si="3"/>
        <v>No</v>
      </c>
      <c r="F59" s="27"/>
      <c r="G59" s="8">
        <f t="shared" si="12"/>
        <v>1</v>
      </c>
      <c r="H59" s="8">
        <f t="shared" si="13"/>
        <v>0</v>
      </c>
      <c r="J59" s="8">
        <f t="shared" si="14"/>
        <v>0</v>
      </c>
    </row>
    <row r="60" spans="2:14" ht="57" x14ac:dyDescent="0.25">
      <c r="B60" s="15" t="s">
        <v>233</v>
      </c>
      <c r="C60" s="16" t="s">
        <v>85</v>
      </c>
      <c r="D60" s="16"/>
      <c r="E60" s="150" t="str">
        <f t="shared" si="3"/>
        <v>No</v>
      </c>
      <c r="F60" s="27"/>
      <c r="G60" s="8">
        <f t="shared" si="12"/>
        <v>1</v>
      </c>
      <c r="H60" s="8">
        <f t="shared" si="13"/>
        <v>0</v>
      </c>
      <c r="J60" s="8">
        <f t="shared" si="14"/>
        <v>0</v>
      </c>
    </row>
    <row r="61" spans="2:14" ht="15" x14ac:dyDescent="0.25">
      <c r="B61" s="12" t="s">
        <v>6</v>
      </c>
      <c r="C61" s="13"/>
      <c r="D61" s="13"/>
      <c r="E61" s="26">
        <f>F61</f>
        <v>1</v>
      </c>
      <c r="F61" s="29">
        <f>G61/I61</f>
        <v>1</v>
      </c>
      <c r="G61" s="14">
        <f>SUM(G62:G62)</f>
        <v>1</v>
      </c>
      <c r="H61" s="14">
        <f>SUM(H62:H62)</f>
        <v>0</v>
      </c>
      <c r="I61" s="14">
        <f>SUM(G61:H61)</f>
        <v>1</v>
      </c>
      <c r="J61" s="14">
        <f>SUM(J62:J62)</f>
        <v>0</v>
      </c>
      <c r="K61" s="39">
        <v>50000</v>
      </c>
      <c r="L61" s="39">
        <v>50000</v>
      </c>
      <c r="M61" s="39">
        <f>IF(E61&lt;100%,K61,0)</f>
        <v>0</v>
      </c>
      <c r="N61" s="39">
        <f>IF(E61&lt;100%,L61,0)</f>
        <v>0</v>
      </c>
    </row>
    <row r="62" spans="2:14" ht="71.25" x14ac:dyDescent="0.25">
      <c r="B62" s="15" t="s">
        <v>234</v>
      </c>
      <c r="C62" s="16" t="s">
        <v>85</v>
      </c>
      <c r="D62" s="16"/>
      <c r="E62" s="150" t="str">
        <f t="shared" si="3"/>
        <v>No</v>
      </c>
      <c r="F62" s="27"/>
      <c r="G62" s="8">
        <f>IF(C62="YES",1,0)</f>
        <v>1</v>
      </c>
      <c r="H62" s="8">
        <f>IF(C62="NO",1,0)</f>
        <v>0</v>
      </c>
      <c r="J62" s="8">
        <f t="shared" si="14"/>
        <v>0</v>
      </c>
    </row>
    <row r="63" spans="2:14" ht="15" x14ac:dyDescent="0.25">
      <c r="B63" s="12" t="s">
        <v>84</v>
      </c>
      <c r="C63" s="13"/>
      <c r="D63" s="13"/>
      <c r="E63" s="26">
        <f>F63</f>
        <v>1</v>
      </c>
      <c r="F63" s="29">
        <f>G63/I63</f>
        <v>1</v>
      </c>
      <c r="G63" s="14">
        <f t="shared" ref="G63:H63" si="15">SUM(G64:G70)</f>
        <v>5</v>
      </c>
      <c r="H63" s="14">
        <f t="shared" si="15"/>
        <v>0</v>
      </c>
      <c r="I63" s="14">
        <f>SUM(G63:H63)</f>
        <v>5</v>
      </c>
      <c r="J63" s="14">
        <f>SUM(J64:J70)</f>
        <v>0</v>
      </c>
      <c r="K63" s="39">
        <v>50000</v>
      </c>
      <c r="L63" s="39">
        <v>1000000</v>
      </c>
      <c r="M63" s="39">
        <f>IF(E63&lt;100%,K63,0)</f>
        <v>0</v>
      </c>
      <c r="N63" s="39">
        <f>IF(E63&lt;100%,L63,0)</f>
        <v>0</v>
      </c>
    </row>
    <row r="64" spans="2:14" ht="71.25" x14ac:dyDescent="0.25">
      <c r="B64" s="15" t="s">
        <v>235</v>
      </c>
      <c r="C64" s="16" t="s">
        <v>85</v>
      </c>
      <c r="D64" s="16"/>
      <c r="E64" s="150" t="str">
        <f t="shared" si="3"/>
        <v>No</v>
      </c>
      <c r="F64" s="27"/>
      <c r="G64" s="8">
        <f>IF(C64="YES",1,0)</f>
        <v>1</v>
      </c>
      <c r="H64" s="8">
        <f>IF(C64="NO",1,0)</f>
        <v>0</v>
      </c>
      <c r="J64" s="8">
        <f>IF(E64="Yes",1,0)</f>
        <v>0</v>
      </c>
    </row>
    <row r="65" spans="2:14" x14ac:dyDescent="0.25">
      <c r="B65" s="15" t="s">
        <v>124</v>
      </c>
      <c r="C65" s="16" t="s">
        <v>85</v>
      </c>
      <c r="D65" s="16"/>
      <c r="E65" s="150" t="str">
        <f t="shared" si="3"/>
        <v>No</v>
      </c>
      <c r="F65" s="27"/>
      <c r="G65" s="8">
        <f>IF(C65="YES",1,0)</f>
        <v>1</v>
      </c>
      <c r="H65" s="8">
        <f>IF(C65="NO",1,0)</f>
        <v>0</v>
      </c>
      <c r="J65" s="8">
        <f t="shared" ref="J65:J70" si="16">IF(E65="Yes",1,0)</f>
        <v>0</v>
      </c>
    </row>
    <row r="66" spans="2:14" ht="28.5" x14ac:dyDescent="0.25">
      <c r="B66" s="15" t="s">
        <v>125</v>
      </c>
      <c r="C66" s="16" t="s">
        <v>85</v>
      </c>
      <c r="D66" s="16"/>
      <c r="E66" s="150" t="str">
        <f t="shared" si="3"/>
        <v>No</v>
      </c>
      <c r="F66" s="27"/>
      <c r="G66" s="8">
        <f>IF(C66="YES",1,0)</f>
        <v>1</v>
      </c>
      <c r="H66" s="8">
        <f>IF(C66="NO",1,0)</f>
        <v>0</v>
      </c>
      <c r="J66" s="8">
        <f t="shared" si="16"/>
        <v>0</v>
      </c>
    </row>
    <row r="67" spans="2:14" ht="88.5" customHeight="1" x14ac:dyDescent="0.25">
      <c r="B67" s="15" t="s">
        <v>236</v>
      </c>
      <c r="C67" s="16" t="s">
        <v>85</v>
      </c>
      <c r="D67" s="16"/>
      <c r="E67" s="150" t="str">
        <f t="shared" si="3"/>
        <v>No</v>
      </c>
      <c r="F67" s="27"/>
      <c r="G67" s="8">
        <f>IF(C67="YES",1,0)</f>
        <v>1</v>
      </c>
      <c r="H67" s="8">
        <f>IF(C67="NO",1,0)</f>
        <v>0</v>
      </c>
      <c r="J67" s="8">
        <f t="shared" si="16"/>
        <v>0</v>
      </c>
    </row>
    <row r="68" spans="2:14" ht="21.75" customHeight="1" x14ac:dyDescent="0.25">
      <c r="B68" s="15" t="s">
        <v>126</v>
      </c>
      <c r="C68" s="16" t="s">
        <v>85</v>
      </c>
      <c r="D68" s="16"/>
      <c r="E68" s="150" t="str">
        <f t="shared" si="3"/>
        <v>No</v>
      </c>
      <c r="F68" s="27"/>
    </row>
    <row r="69" spans="2:14" ht="55.5" customHeight="1" x14ac:dyDescent="0.25">
      <c r="B69" s="15" t="s">
        <v>208</v>
      </c>
      <c r="C69" s="16"/>
      <c r="D69" s="16"/>
      <c r="E69" s="150"/>
      <c r="F69" s="27"/>
    </row>
    <row r="70" spans="2:14" ht="28.5" x14ac:dyDescent="0.25">
      <c r="B70" s="15" t="s">
        <v>207</v>
      </c>
      <c r="C70" s="16" t="s">
        <v>85</v>
      </c>
      <c r="D70" s="16"/>
      <c r="E70" s="150" t="str">
        <f t="shared" si="3"/>
        <v>No</v>
      </c>
      <c r="F70" s="27"/>
      <c r="G70" s="8">
        <f>IF(C70="YES",1,0)</f>
        <v>1</v>
      </c>
      <c r="H70" s="8">
        <f>IF(C70="NO",1,0)</f>
        <v>0</v>
      </c>
      <c r="J70" s="8">
        <f t="shared" si="16"/>
        <v>0</v>
      </c>
    </row>
    <row r="71" spans="2:14" ht="15" x14ac:dyDescent="0.25">
      <c r="B71" s="12" t="s">
        <v>94</v>
      </c>
      <c r="C71" s="13"/>
      <c r="D71" s="13"/>
      <c r="E71" s="26">
        <f>F71</f>
        <v>1</v>
      </c>
      <c r="F71" s="29">
        <f>G71/I71</f>
        <v>1</v>
      </c>
      <c r="G71" s="14">
        <f>SUM(G72:G83)</f>
        <v>12</v>
      </c>
      <c r="H71" s="14">
        <f>SUM(H72:H83)</f>
        <v>0</v>
      </c>
      <c r="I71" s="14">
        <f>SUM(G71:H71)</f>
        <v>12</v>
      </c>
      <c r="J71" s="14">
        <f>SUM(J72:J83)</f>
        <v>0</v>
      </c>
      <c r="K71" s="39">
        <v>50000</v>
      </c>
      <c r="L71" s="39">
        <v>1000000</v>
      </c>
      <c r="M71" s="39">
        <f>IF(E71&lt;100%,K71,0)</f>
        <v>0</v>
      </c>
      <c r="N71" s="39">
        <f>IF(E71&lt;100%,L71,0)</f>
        <v>0</v>
      </c>
    </row>
    <row r="72" spans="2:14" ht="114" x14ac:dyDescent="0.25">
      <c r="B72" s="15" t="s">
        <v>127</v>
      </c>
      <c r="C72" s="16" t="s">
        <v>85</v>
      </c>
      <c r="D72" s="16"/>
      <c r="E72" s="150" t="str">
        <f t="shared" si="3"/>
        <v>No</v>
      </c>
      <c r="F72" s="27"/>
      <c r="G72" s="8">
        <f t="shared" ref="G72:G83" si="17">IF(C72="YES",1,0)</f>
        <v>1</v>
      </c>
      <c r="H72" s="8">
        <f t="shared" ref="H72:H83" si="18">IF(C72="NO",1,0)</f>
        <v>0</v>
      </c>
      <c r="J72" s="8">
        <f t="shared" ref="J72:J83" si="19">IF(E72="Yes",1,0)</f>
        <v>0</v>
      </c>
    </row>
    <row r="73" spans="2:14" ht="42.75" x14ac:dyDescent="0.25">
      <c r="B73" s="15" t="s">
        <v>128</v>
      </c>
      <c r="C73" s="16" t="s">
        <v>85</v>
      </c>
      <c r="D73" s="16"/>
      <c r="E73" s="150" t="str">
        <f t="shared" si="3"/>
        <v>No</v>
      </c>
      <c r="F73" s="27"/>
      <c r="G73" s="8">
        <f t="shared" si="17"/>
        <v>1</v>
      </c>
      <c r="H73" s="8">
        <f t="shared" si="18"/>
        <v>0</v>
      </c>
      <c r="J73" s="8">
        <f t="shared" si="19"/>
        <v>0</v>
      </c>
    </row>
    <row r="74" spans="2:14" ht="70.5" customHeight="1" x14ac:dyDescent="0.25">
      <c r="B74" s="15" t="s">
        <v>155</v>
      </c>
      <c r="C74" s="16" t="s">
        <v>85</v>
      </c>
      <c r="D74" s="16"/>
      <c r="E74" s="150" t="str">
        <f t="shared" si="3"/>
        <v>No</v>
      </c>
      <c r="F74" s="27"/>
      <c r="G74" s="8">
        <f t="shared" si="17"/>
        <v>1</v>
      </c>
      <c r="H74" s="8">
        <f t="shared" si="18"/>
        <v>0</v>
      </c>
      <c r="J74" s="8">
        <f t="shared" si="19"/>
        <v>0</v>
      </c>
    </row>
    <row r="75" spans="2:14" ht="57" x14ac:dyDescent="0.25">
      <c r="B75" s="15" t="s">
        <v>129</v>
      </c>
      <c r="C75" s="16" t="s">
        <v>85</v>
      </c>
      <c r="D75" s="16"/>
      <c r="E75" s="150" t="str">
        <f t="shared" si="3"/>
        <v>No</v>
      </c>
      <c r="F75" s="27"/>
      <c r="G75" s="8">
        <f t="shared" si="17"/>
        <v>1</v>
      </c>
      <c r="H75" s="8">
        <f t="shared" si="18"/>
        <v>0</v>
      </c>
      <c r="J75" s="8">
        <f t="shared" si="19"/>
        <v>0</v>
      </c>
    </row>
    <row r="76" spans="2:14" ht="85.5" x14ac:dyDescent="0.25">
      <c r="B76" s="15" t="s">
        <v>130</v>
      </c>
      <c r="C76" s="16" t="s">
        <v>85</v>
      </c>
      <c r="D76" s="16"/>
      <c r="E76" s="150" t="str">
        <f t="shared" si="3"/>
        <v>No</v>
      </c>
      <c r="F76" s="27"/>
      <c r="G76" s="8">
        <f t="shared" si="17"/>
        <v>1</v>
      </c>
      <c r="H76" s="8">
        <f t="shared" si="18"/>
        <v>0</v>
      </c>
      <c r="J76" s="8">
        <f t="shared" si="19"/>
        <v>0</v>
      </c>
    </row>
    <row r="77" spans="2:14" ht="85.5" x14ac:dyDescent="0.25">
      <c r="B77" s="15" t="s">
        <v>131</v>
      </c>
      <c r="C77" s="16" t="s">
        <v>85</v>
      </c>
      <c r="D77" s="16"/>
      <c r="E77" s="150" t="str">
        <f t="shared" si="3"/>
        <v>No</v>
      </c>
      <c r="F77" s="27"/>
      <c r="G77" s="8">
        <f t="shared" si="17"/>
        <v>1</v>
      </c>
      <c r="H77" s="8">
        <f t="shared" si="18"/>
        <v>0</v>
      </c>
      <c r="J77" s="8">
        <f t="shared" si="19"/>
        <v>0</v>
      </c>
    </row>
    <row r="78" spans="2:14" ht="85.5" x14ac:dyDescent="0.25">
      <c r="B78" s="15" t="s">
        <v>132</v>
      </c>
      <c r="C78" s="16" t="s">
        <v>85</v>
      </c>
      <c r="D78" s="16"/>
      <c r="E78" s="150" t="str">
        <f t="shared" si="3"/>
        <v>No</v>
      </c>
      <c r="F78" s="27"/>
      <c r="G78" s="8">
        <f t="shared" si="17"/>
        <v>1</v>
      </c>
      <c r="H78" s="8">
        <f t="shared" si="18"/>
        <v>0</v>
      </c>
      <c r="J78" s="8">
        <f t="shared" si="19"/>
        <v>0</v>
      </c>
    </row>
    <row r="79" spans="2:14" ht="48" customHeight="1" x14ac:dyDescent="0.25">
      <c r="B79" s="15" t="s">
        <v>133</v>
      </c>
      <c r="C79" s="16" t="s">
        <v>85</v>
      </c>
      <c r="D79" s="16"/>
      <c r="E79" s="150" t="str">
        <f t="shared" ref="E79:E83" si="20">IF(C79="No","Yes","No")</f>
        <v>No</v>
      </c>
      <c r="F79" s="27"/>
      <c r="G79" s="8">
        <f t="shared" si="17"/>
        <v>1</v>
      </c>
      <c r="H79" s="8">
        <f t="shared" si="18"/>
        <v>0</v>
      </c>
      <c r="J79" s="8">
        <f t="shared" si="19"/>
        <v>0</v>
      </c>
    </row>
    <row r="80" spans="2:14" ht="71.25" x14ac:dyDescent="0.25">
      <c r="B80" s="15" t="s">
        <v>156</v>
      </c>
      <c r="C80" s="16" t="s">
        <v>85</v>
      </c>
      <c r="D80" s="16"/>
      <c r="E80" s="150" t="str">
        <f t="shared" si="20"/>
        <v>No</v>
      </c>
      <c r="F80" s="27"/>
      <c r="G80" s="8">
        <f t="shared" si="17"/>
        <v>1</v>
      </c>
      <c r="H80" s="8">
        <f t="shared" si="18"/>
        <v>0</v>
      </c>
      <c r="J80" s="8">
        <f t="shared" si="19"/>
        <v>0</v>
      </c>
    </row>
    <row r="81" spans="2:14" ht="42.75" x14ac:dyDescent="0.25">
      <c r="B81" s="15" t="s">
        <v>157</v>
      </c>
      <c r="C81" s="16" t="s">
        <v>85</v>
      </c>
      <c r="D81" s="16"/>
      <c r="E81" s="150" t="str">
        <f t="shared" si="20"/>
        <v>No</v>
      </c>
      <c r="F81" s="27"/>
      <c r="G81" s="8">
        <f t="shared" si="17"/>
        <v>1</v>
      </c>
      <c r="H81" s="8">
        <f t="shared" si="18"/>
        <v>0</v>
      </c>
      <c r="J81" s="8">
        <f t="shared" si="19"/>
        <v>0</v>
      </c>
    </row>
    <row r="82" spans="2:14" ht="57" x14ac:dyDescent="0.25">
      <c r="B82" s="15" t="s">
        <v>237</v>
      </c>
      <c r="C82" s="16" t="s">
        <v>85</v>
      </c>
      <c r="D82" s="16"/>
      <c r="E82" s="150" t="str">
        <f t="shared" si="20"/>
        <v>No</v>
      </c>
      <c r="F82" s="27"/>
      <c r="G82" s="8">
        <f t="shared" si="17"/>
        <v>1</v>
      </c>
      <c r="H82" s="8">
        <f t="shared" si="18"/>
        <v>0</v>
      </c>
      <c r="J82" s="8">
        <f t="shared" si="19"/>
        <v>0</v>
      </c>
    </row>
    <row r="83" spans="2:14" ht="60.75" customHeight="1" x14ac:dyDescent="0.25">
      <c r="B83" s="15" t="s">
        <v>307</v>
      </c>
      <c r="C83" s="16" t="s">
        <v>85</v>
      </c>
      <c r="D83" s="16"/>
      <c r="E83" s="150" t="str">
        <f t="shared" si="20"/>
        <v>No</v>
      </c>
      <c r="F83" s="27"/>
      <c r="G83" s="8">
        <f t="shared" si="17"/>
        <v>1</v>
      </c>
      <c r="H83" s="8">
        <f t="shared" si="18"/>
        <v>0</v>
      </c>
      <c r="J83" s="8">
        <f t="shared" si="19"/>
        <v>0</v>
      </c>
    </row>
    <row r="84" spans="2:14" ht="18" x14ac:dyDescent="0.25">
      <c r="B84" s="20" t="s">
        <v>150</v>
      </c>
      <c r="C84" s="18"/>
      <c r="D84" s="19"/>
      <c r="E84" s="45">
        <f>F84</f>
        <v>1</v>
      </c>
      <c r="F84" s="38">
        <f>AVERAGE(F85:F103)</f>
        <v>1</v>
      </c>
      <c r="G84" s="28"/>
      <c r="H84" s="28"/>
      <c r="I84" s="28"/>
      <c r="J84" s="28">
        <f>SUM(J102,J90,J85)</f>
        <v>0</v>
      </c>
    </row>
    <row r="85" spans="2:14" ht="15" x14ac:dyDescent="0.25">
      <c r="B85" s="21" t="s">
        <v>134</v>
      </c>
      <c r="C85" s="13"/>
      <c r="D85" s="13"/>
      <c r="E85" s="26">
        <f>F85</f>
        <v>1</v>
      </c>
      <c r="F85" s="29">
        <f>G85/I85</f>
        <v>1</v>
      </c>
      <c r="G85" s="14">
        <f>SUM(G86:G89)</f>
        <v>4</v>
      </c>
      <c r="H85" s="14">
        <f>SUM(H86:H89)</f>
        <v>0</v>
      </c>
      <c r="I85" s="14">
        <f>SUM(G85:H85)</f>
        <v>4</v>
      </c>
      <c r="J85" s="14">
        <f>SUM(J86:J89)</f>
        <v>0</v>
      </c>
      <c r="K85" s="39">
        <v>50000</v>
      </c>
      <c r="L85" s="39">
        <v>50000</v>
      </c>
      <c r="M85" s="39">
        <f>IF(E85&lt;100%,K85,0)</f>
        <v>0</v>
      </c>
      <c r="N85" s="39">
        <f>IF(E85&lt;100%,L85,0)</f>
        <v>0</v>
      </c>
    </row>
    <row r="86" spans="2:14" ht="57" x14ac:dyDescent="0.25">
      <c r="B86" s="15" t="s">
        <v>158</v>
      </c>
      <c r="C86" s="16" t="s">
        <v>85</v>
      </c>
      <c r="D86" s="16"/>
      <c r="E86" s="150" t="str">
        <f t="shared" ref="E86:E101" si="21">IF(C86="No","Yes","No")</f>
        <v>No</v>
      </c>
      <c r="F86" s="27"/>
      <c r="G86" s="8">
        <f t="shared" ref="G86:G89" si="22">IF(C86="YES",1,0)</f>
        <v>1</v>
      </c>
      <c r="H86" s="8">
        <f t="shared" ref="H86:H89" si="23">IF(C86="NO",1,0)</f>
        <v>0</v>
      </c>
      <c r="J86" s="8">
        <f t="shared" ref="J86:J91" si="24">IF(E86="Yes",1,0)</f>
        <v>0</v>
      </c>
    </row>
    <row r="87" spans="2:14" ht="57" x14ac:dyDescent="0.25">
      <c r="B87" s="15" t="s">
        <v>159</v>
      </c>
      <c r="C87" s="16" t="s">
        <v>85</v>
      </c>
      <c r="D87" s="16"/>
      <c r="E87" s="150" t="str">
        <f t="shared" si="21"/>
        <v>No</v>
      </c>
      <c r="F87" s="27"/>
      <c r="G87" s="8">
        <f t="shared" si="22"/>
        <v>1</v>
      </c>
      <c r="H87" s="8">
        <f t="shared" si="23"/>
        <v>0</v>
      </c>
      <c r="J87" s="8">
        <f t="shared" si="24"/>
        <v>0</v>
      </c>
    </row>
    <row r="88" spans="2:14" ht="30" customHeight="1" x14ac:dyDescent="0.25">
      <c r="B88" s="15" t="s">
        <v>268</v>
      </c>
      <c r="C88" s="16" t="s">
        <v>85</v>
      </c>
      <c r="D88" s="16"/>
      <c r="E88" s="150" t="str">
        <f t="shared" si="21"/>
        <v>No</v>
      </c>
      <c r="F88" s="27"/>
      <c r="G88" s="8">
        <f t="shared" si="22"/>
        <v>1</v>
      </c>
      <c r="H88" s="8">
        <f t="shared" si="23"/>
        <v>0</v>
      </c>
      <c r="J88" s="8">
        <f t="shared" si="24"/>
        <v>0</v>
      </c>
    </row>
    <row r="89" spans="2:14" ht="114.75" customHeight="1" x14ac:dyDescent="0.25">
      <c r="B89" s="15" t="s">
        <v>160</v>
      </c>
      <c r="C89" s="16" t="s">
        <v>85</v>
      </c>
      <c r="D89" s="16"/>
      <c r="E89" s="150" t="str">
        <f t="shared" si="21"/>
        <v>No</v>
      </c>
      <c r="F89" s="27"/>
      <c r="G89" s="8">
        <f t="shared" si="22"/>
        <v>1</v>
      </c>
      <c r="H89" s="8">
        <f t="shared" si="23"/>
        <v>0</v>
      </c>
      <c r="J89" s="8">
        <f t="shared" si="24"/>
        <v>0</v>
      </c>
    </row>
    <row r="90" spans="2:14" ht="15" x14ac:dyDescent="0.25">
      <c r="B90" s="21" t="s">
        <v>95</v>
      </c>
      <c r="C90" s="13"/>
      <c r="D90" s="13"/>
      <c r="E90" s="26">
        <f>F90</f>
        <v>1</v>
      </c>
      <c r="F90" s="29">
        <f>G90/I90</f>
        <v>1</v>
      </c>
      <c r="G90" s="14">
        <f>SUM(G91:G101)</f>
        <v>11</v>
      </c>
      <c r="H90" s="14">
        <f>SUM(H91:H101)</f>
        <v>0</v>
      </c>
      <c r="I90" s="14">
        <f>SUM(G90:H90)</f>
        <v>11</v>
      </c>
      <c r="J90" s="14">
        <f>SUM(J91:J101)</f>
        <v>0</v>
      </c>
      <c r="K90" s="39">
        <v>50000</v>
      </c>
      <c r="L90" s="39">
        <v>50000</v>
      </c>
      <c r="M90" s="39">
        <f>IF(E90&lt;100%,K90,0)</f>
        <v>0</v>
      </c>
      <c r="N90" s="39">
        <f>IF(E90&lt;100%,L90,0)</f>
        <v>0</v>
      </c>
    </row>
    <row r="91" spans="2:14" ht="114" x14ac:dyDescent="0.25">
      <c r="B91" s="15" t="s">
        <v>238</v>
      </c>
      <c r="C91" s="16" t="s">
        <v>85</v>
      </c>
      <c r="D91" s="16"/>
      <c r="E91" s="150" t="str">
        <f t="shared" si="21"/>
        <v>No</v>
      </c>
      <c r="F91" s="27"/>
      <c r="G91" s="8">
        <f>IF(C91="YES",1,0)</f>
        <v>1</v>
      </c>
      <c r="H91" s="8">
        <f>IF(C91="NO",1,0)</f>
        <v>0</v>
      </c>
      <c r="J91" s="8">
        <f t="shared" si="24"/>
        <v>0</v>
      </c>
    </row>
    <row r="92" spans="2:14" ht="132.75" customHeight="1" x14ac:dyDescent="0.25">
      <c r="B92" s="15" t="s">
        <v>239</v>
      </c>
      <c r="C92" s="16" t="s">
        <v>85</v>
      </c>
      <c r="D92" s="16"/>
      <c r="E92" s="150" t="str">
        <f t="shared" si="21"/>
        <v>No</v>
      </c>
      <c r="F92" s="27"/>
      <c r="G92" s="8">
        <f t="shared" ref="G92:G101" si="25">IF(C92="YES",1,0)</f>
        <v>1</v>
      </c>
      <c r="H92" s="8">
        <f t="shared" ref="H92:H101" si="26">IF(C92="NO",1,0)</f>
        <v>0</v>
      </c>
      <c r="J92" s="8">
        <f t="shared" ref="J92:J101" si="27">IF(E92="Yes",1,0)</f>
        <v>0</v>
      </c>
    </row>
    <row r="93" spans="2:14" ht="142.5" x14ac:dyDescent="0.25">
      <c r="B93" s="15" t="s">
        <v>240</v>
      </c>
      <c r="C93" s="16" t="s">
        <v>85</v>
      </c>
      <c r="D93" s="16"/>
      <c r="E93" s="150" t="str">
        <f t="shared" si="21"/>
        <v>No</v>
      </c>
      <c r="F93" s="27"/>
      <c r="G93" s="8">
        <f t="shared" si="25"/>
        <v>1</v>
      </c>
      <c r="H93" s="8">
        <f t="shared" si="26"/>
        <v>0</v>
      </c>
      <c r="J93" s="8">
        <f t="shared" si="27"/>
        <v>0</v>
      </c>
    </row>
    <row r="94" spans="2:14" ht="57" x14ac:dyDescent="0.25">
      <c r="B94" s="15" t="s">
        <v>135</v>
      </c>
      <c r="C94" s="16" t="s">
        <v>85</v>
      </c>
      <c r="D94" s="16"/>
      <c r="E94" s="150" t="str">
        <f t="shared" si="21"/>
        <v>No</v>
      </c>
      <c r="F94" s="27"/>
      <c r="G94" s="8">
        <f t="shared" si="25"/>
        <v>1</v>
      </c>
      <c r="H94" s="8">
        <f t="shared" si="26"/>
        <v>0</v>
      </c>
      <c r="J94" s="8">
        <f t="shared" si="27"/>
        <v>0</v>
      </c>
    </row>
    <row r="95" spans="2:14" ht="57" x14ac:dyDescent="0.25">
      <c r="B95" s="15" t="s">
        <v>136</v>
      </c>
      <c r="C95" s="16" t="s">
        <v>85</v>
      </c>
      <c r="D95" s="16"/>
      <c r="E95" s="150" t="str">
        <f t="shared" si="21"/>
        <v>No</v>
      </c>
      <c r="F95" s="27"/>
      <c r="G95" s="8">
        <f t="shared" si="25"/>
        <v>1</v>
      </c>
      <c r="H95" s="8">
        <f t="shared" si="26"/>
        <v>0</v>
      </c>
      <c r="J95" s="8">
        <f t="shared" si="27"/>
        <v>0</v>
      </c>
    </row>
    <row r="96" spans="2:14" ht="57" x14ac:dyDescent="0.25">
      <c r="B96" s="47" t="s">
        <v>213</v>
      </c>
      <c r="C96" s="16" t="s">
        <v>85</v>
      </c>
      <c r="D96" s="16"/>
      <c r="E96" s="150" t="str">
        <f t="shared" si="21"/>
        <v>No</v>
      </c>
      <c r="F96" s="27"/>
      <c r="G96" s="8">
        <f t="shared" si="25"/>
        <v>1</v>
      </c>
      <c r="H96" s="8">
        <f t="shared" si="26"/>
        <v>0</v>
      </c>
      <c r="J96" s="8">
        <f t="shared" si="27"/>
        <v>0</v>
      </c>
    </row>
    <row r="97" spans="2:14" ht="71.25" x14ac:dyDescent="0.25">
      <c r="B97" s="47" t="s">
        <v>241</v>
      </c>
      <c r="C97" s="16" t="s">
        <v>85</v>
      </c>
      <c r="D97" s="16"/>
      <c r="E97" s="150" t="str">
        <f t="shared" si="21"/>
        <v>No</v>
      </c>
      <c r="F97" s="27"/>
      <c r="G97" s="8">
        <f t="shared" si="25"/>
        <v>1</v>
      </c>
      <c r="H97" s="8">
        <f t="shared" si="26"/>
        <v>0</v>
      </c>
      <c r="J97" s="8">
        <f t="shared" si="27"/>
        <v>0</v>
      </c>
    </row>
    <row r="98" spans="2:14" ht="71.25" x14ac:dyDescent="0.25">
      <c r="B98" s="47" t="s">
        <v>209</v>
      </c>
      <c r="C98" s="16" t="s">
        <v>85</v>
      </c>
      <c r="D98" s="16"/>
      <c r="E98" s="150" t="str">
        <f t="shared" si="21"/>
        <v>No</v>
      </c>
      <c r="F98" s="27"/>
      <c r="G98" s="8">
        <f t="shared" si="25"/>
        <v>1</v>
      </c>
      <c r="H98" s="8">
        <f t="shared" si="26"/>
        <v>0</v>
      </c>
      <c r="J98" s="8">
        <f t="shared" si="27"/>
        <v>0</v>
      </c>
    </row>
    <row r="99" spans="2:14" ht="70.5" customHeight="1" x14ac:dyDescent="0.25">
      <c r="B99" s="47" t="s">
        <v>210</v>
      </c>
      <c r="C99" s="16" t="s">
        <v>85</v>
      </c>
      <c r="D99" s="16"/>
      <c r="E99" s="150" t="str">
        <f t="shared" si="21"/>
        <v>No</v>
      </c>
      <c r="F99" s="27"/>
      <c r="G99" s="8">
        <f t="shared" si="25"/>
        <v>1</v>
      </c>
      <c r="H99" s="8">
        <f t="shared" si="26"/>
        <v>0</v>
      </c>
      <c r="J99" s="8">
        <f t="shared" si="27"/>
        <v>0</v>
      </c>
    </row>
    <row r="100" spans="2:14" ht="61.5" customHeight="1" x14ac:dyDescent="0.25">
      <c r="B100" s="47" t="s">
        <v>212</v>
      </c>
      <c r="C100" s="16" t="s">
        <v>85</v>
      </c>
      <c r="D100" s="16"/>
      <c r="E100" s="150" t="str">
        <f t="shared" si="21"/>
        <v>No</v>
      </c>
      <c r="F100" s="27"/>
      <c r="G100" s="8">
        <f t="shared" si="25"/>
        <v>1</v>
      </c>
      <c r="H100" s="8">
        <f t="shared" si="26"/>
        <v>0</v>
      </c>
      <c r="J100" s="8">
        <f t="shared" si="27"/>
        <v>0</v>
      </c>
    </row>
    <row r="101" spans="2:14" ht="65.25" customHeight="1" x14ac:dyDescent="0.25">
      <c r="B101" s="47" t="s">
        <v>211</v>
      </c>
      <c r="C101" s="16" t="s">
        <v>85</v>
      </c>
      <c r="D101" s="16"/>
      <c r="E101" s="150" t="str">
        <f t="shared" si="21"/>
        <v>No</v>
      </c>
      <c r="F101" s="27"/>
      <c r="G101" s="8">
        <f t="shared" si="25"/>
        <v>1</v>
      </c>
      <c r="H101" s="8">
        <f t="shared" si="26"/>
        <v>0</v>
      </c>
      <c r="J101" s="8">
        <f t="shared" si="27"/>
        <v>0</v>
      </c>
    </row>
    <row r="102" spans="2:14" ht="15" x14ac:dyDescent="0.25">
      <c r="B102" s="12" t="s">
        <v>96</v>
      </c>
      <c r="C102" s="13"/>
      <c r="D102" s="13"/>
      <c r="E102" s="26">
        <f>F102</f>
        <v>1</v>
      </c>
      <c r="F102" s="29">
        <f>G102/I102</f>
        <v>1</v>
      </c>
      <c r="G102" s="14">
        <f>SUM(G103:G103)</f>
        <v>1</v>
      </c>
      <c r="H102" s="14">
        <f>SUM(H103:H103)</f>
        <v>0</v>
      </c>
      <c r="I102" s="14">
        <f>SUM(G102:H102)</f>
        <v>1</v>
      </c>
      <c r="J102" s="14">
        <f>SUM(J103:J103)</f>
        <v>0</v>
      </c>
      <c r="K102" s="39">
        <v>50000</v>
      </c>
      <c r="L102" s="39">
        <v>50000</v>
      </c>
      <c r="M102" s="39">
        <f>IF(E102&lt;100%,K102,0)</f>
        <v>0</v>
      </c>
      <c r="N102" s="39">
        <f>IF(E102&lt;100%,L102,0)</f>
        <v>0</v>
      </c>
    </row>
    <row r="103" spans="2:14" ht="85.5" x14ac:dyDescent="0.25">
      <c r="B103" s="15" t="s">
        <v>161</v>
      </c>
      <c r="C103" s="16" t="s">
        <v>83</v>
      </c>
      <c r="D103" s="16"/>
      <c r="E103" s="150" t="str">
        <f t="shared" ref="E103" si="28">IF(C103="No","Yes","No")</f>
        <v>No</v>
      </c>
      <c r="F103" s="27"/>
      <c r="G103" s="8">
        <f>IF(C103="YES",1,(IF(C103="N/A",1,0)))</f>
        <v>1</v>
      </c>
      <c r="H103" s="8">
        <f>IF(C103="NO",1,0)</f>
        <v>0</v>
      </c>
      <c r="J103" s="8">
        <f t="shared" ref="J103:J111" si="29">IF(E103="Yes",1,0)</f>
        <v>0</v>
      </c>
    </row>
    <row r="104" spans="2:14" ht="15" x14ac:dyDescent="0.25">
      <c r="B104" s="17" t="s">
        <v>174</v>
      </c>
      <c r="C104" s="22"/>
      <c r="D104" s="19"/>
      <c r="E104" s="45">
        <f>F104</f>
        <v>1</v>
      </c>
      <c r="F104" s="38">
        <f>AVERAGE(F105:F111)</f>
        <v>1</v>
      </c>
      <c r="G104" s="28"/>
      <c r="H104" s="28"/>
      <c r="I104" s="28"/>
      <c r="J104" s="28">
        <f>SUM(J105,J107)</f>
        <v>0</v>
      </c>
    </row>
    <row r="105" spans="2:14" ht="15" x14ac:dyDescent="0.25">
      <c r="B105" s="12" t="s">
        <v>7</v>
      </c>
      <c r="C105" s="13"/>
      <c r="D105" s="13"/>
      <c r="E105" s="26">
        <f>F105</f>
        <v>1</v>
      </c>
      <c r="F105" s="29">
        <f>G105/I105</f>
        <v>1</v>
      </c>
      <c r="G105" s="14">
        <f>SUM(G106:G106)</f>
        <v>1</v>
      </c>
      <c r="H105" s="14">
        <f>SUM(H106:H106)</f>
        <v>0</v>
      </c>
      <c r="I105" s="14">
        <f>SUM(G105:H105)</f>
        <v>1</v>
      </c>
      <c r="J105" s="14">
        <f t="shared" si="29"/>
        <v>0</v>
      </c>
      <c r="K105" s="39">
        <v>50000</v>
      </c>
      <c r="L105" s="39">
        <v>50000</v>
      </c>
      <c r="M105" s="39">
        <f>IF(E105&lt;100%,K105,0)</f>
        <v>0</v>
      </c>
      <c r="N105" s="39">
        <f>IF(E105&lt;100%,L105,0)</f>
        <v>0</v>
      </c>
    </row>
    <row r="106" spans="2:14" ht="19.5" customHeight="1" x14ac:dyDescent="0.25">
      <c r="B106" s="15" t="s">
        <v>73</v>
      </c>
      <c r="C106" s="16" t="s">
        <v>85</v>
      </c>
      <c r="D106" s="16"/>
      <c r="E106" s="150" t="str">
        <f t="shared" ref="E106" si="30">IF(C106="No","Yes","No")</f>
        <v>No</v>
      </c>
      <c r="F106" s="27"/>
      <c r="G106" s="8">
        <f>IF(C106="YES",1,0)</f>
        <v>1</v>
      </c>
      <c r="H106" s="8">
        <f>IF(C106="NO",1,0)</f>
        <v>0</v>
      </c>
      <c r="J106" s="8">
        <f t="shared" si="29"/>
        <v>0</v>
      </c>
    </row>
    <row r="107" spans="2:14" ht="15" x14ac:dyDescent="0.25">
      <c r="B107" s="12" t="s">
        <v>8</v>
      </c>
      <c r="C107" s="13"/>
      <c r="D107" s="13"/>
      <c r="E107" s="26">
        <f>F107</f>
        <v>1</v>
      </c>
      <c r="F107" s="29">
        <f>G107/I107</f>
        <v>1</v>
      </c>
      <c r="G107" s="14">
        <f>SUM(G108:G111)</f>
        <v>4</v>
      </c>
      <c r="H107" s="14">
        <f>SUM(H108:H111)</f>
        <v>0</v>
      </c>
      <c r="I107" s="14">
        <f>SUM(G107:H107)</f>
        <v>4</v>
      </c>
      <c r="J107" s="14">
        <f t="shared" si="29"/>
        <v>0</v>
      </c>
      <c r="K107" s="39">
        <v>50000</v>
      </c>
      <c r="L107" s="39">
        <v>50000</v>
      </c>
      <c r="M107" s="39">
        <f>IF(E107&lt;100%,K107,0)</f>
        <v>0</v>
      </c>
      <c r="N107" s="39">
        <f>IF(E107&lt;100%,L107,0)</f>
        <v>0</v>
      </c>
    </row>
    <row r="108" spans="2:14" x14ac:dyDescent="0.25">
      <c r="B108" s="15" t="s">
        <v>74</v>
      </c>
      <c r="C108" s="16" t="s">
        <v>85</v>
      </c>
      <c r="D108" s="16"/>
      <c r="E108" s="150" t="str">
        <f t="shared" ref="E108:E111" si="31">IF(C108="No","Yes","No")</f>
        <v>No</v>
      </c>
      <c r="F108" s="27"/>
      <c r="G108" s="8">
        <f t="shared" ref="G108:G111" si="32">IF(C108="YES",1,0)</f>
        <v>1</v>
      </c>
      <c r="H108" s="8">
        <f t="shared" ref="H108:H111" si="33">IF(C108="NO",1,0)</f>
        <v>0</v>
      </c>
      <c r="J108" s="8">
        <f t="shared" si="29"/>
        <v>0</v>
      </c>
    </row>
    <row r="109" spans="2:14" ht="15.75" customHeight="1" x14ac:dyDescent="0.25">
      <c r="B109" s="15" t="s">
        <v>9</v>
      </c>
      <c r="C109" s="16" t="s">
        <v>85</v>
      </c>
      <c r="D109" s="16"/>
      <c r="E109" s="150" t="str">
        <f t="shared" si="31"/>
        <v>No</v>
      </c>
      <c r="F109" s="27"/>
      <c r="G109" s="8">
        <f t="shared" si="32"/>
        <v>1</v>
      </c>
      <c r="H109" s="8">
        <f t="shared" si="33"/>
        <v>0</v>
      </c>
      <c r="J109" s="8">
        <f t="shared" si="29"/>
        <v>0</v>
      </c>
    </row>
    <row r="110" spans="2:14" ht="18" customHeight="1" x14ac:dyDescent="0.25">
      <c r="B110" s="15" t="s">
        <v>10</v>
      </c>
      <c r="C110" s="16" t="s">
        <v>85</v>
      </c>
      <c r="D110" s="16"/>
      <c r="E110" s="150" t="str">
        <f t="shared" si="31"/>
        <v>No</v>
      </c>
      <c r="F110" s="27"/>
      <c r="G110" s="8">
        <f t="shared" si="32"/>
        <v>1</v>
      </c>
      <c r="H110" s="8">
        <f t="shared" si="33"/>
        <v>0</v>
      </c>
      <c r="J110" s="8">
        <f t="shared" si="29"/>
        <v>0</v>
      </c>
    </row>
    <row r="111" spans="2:14" ht="18" customHeight="1" x14ac:dyDescent="0.25">
      <c r="B111" s="15" t="s">
        <v>75</v>
      </c>
      <c r="C111" s="16" t="s">
        <v>85</v>
      </c>
      <c r="D111" s="16"/>
      <c r="E111" s="150" t="str">
        <f t="shared" si="31"/>
        <v>No</v>
      </c>
      <c r="F111" s="27"/>
      <c r="G111" s="8">
        <f t="shared" si="32"/>
        <v>1</v>
      </c>
      <c r="H111" s="8">
        <f t="shared" si="33"/>
        <v>0</v>
      </c>
      <c r="J111" s="8">
        <f t="shared" si="29"/>
        <v>0</v>
      </c>
    </row>
    <row r="112" spans="2:14" ht="15" x14ac:dyDescent="0.25">
      <c r="B112" s="17" t="s">
        <v>253</v>
      </c>
      <c r="C112" s="22"/>
      <c r="D112" s="22" t="s">
        <v>250</v>
      </c>
      <c r="E112" s="45">
        <f>F112</f>
        <v>1</v>
      </c>
      <c r="F112" s="38">
        <f>AVERAGE(F113:F137)</f>
        <v>1</v>
      </c>
      <c r="G112" s="28"/>
      <c r="H112" s="28"/>
      <c r="I112" s="28"/>
      <c r="J112" s="28">
        <f>SUM(J133,J115,J113)</f>
        <v>0</v>
      </c>
    </row>
    <row r="113" spans="2:14" ht="15" x14ac:dyDescent="0.25">
      <c r="B113" s="12" t="s">
        <v>11</v>
      </c>
      <c r="C113" s="13"/>
      <c r="D113" s="13"/>
      <c r="E113" s="26">
        <f>F113</f>
        <v>1</v>
      </c>
      <c r="F113" s="29">
        <f>G113/I113</f>
        <v>1</v>
      </c>
      <c r="G113" s="14">
        <f>SUM(G114:G114)</f>
        <v>1</v>
      </c>
      <c r="H113" s="14">
        <f>SUM(H114:H114)</f>
        <v>0</v>
      </c>
      <c r="I113" s="14">
        <f>SUM(G113:H113)</f>
        <v>1</v>
      </c>
      <c r="J113" s="14">
        <f>SUM(J114)</f>
        <v>0</v>
      </c>
      <c r="K113" s="39">
        <v>50000</v>
      </c>
      <c r="L113" s="39">
        <v>50000</v>
      </c>
      <c r="M113" s="39">
        <f>IF(E113&lt;100%,K113,0)</f>
        <v>0</v>
      </c>
      <c r="N113" s="39">
        <f>IF(E113&lt;100%,L113,0)</f>
        <v>0</v>
      </c>
    </row>
    <row r="114" spans="2:14" ht="57" x14ac:dyDescent="0.25">
      <c r="B114" s="15" t="s">
        <v>242</v>
      </c>
      <c r="C114" s="16" t="s">
        <v>85</v>
      </c>
      <c r="D114" s="16"/>
      <c r="E114" s="150" t="str">
        <f t="shared" ref="E114" si="34">IF(C114="No","Yes","No")</f>
        <v>No</v>
      </c>
      <c r="F114" s="27"/>
      <c r="G114" s="8">
        <f>IF(C114="YES",1,0)</f>
        <v>1</v>
      </c>
      <c r="H114" s="8">
        <f>IF(C114="NO",1,0)</f>
        <v>0</v>
      </c>
      <c r="J114" s="8">
        <f t="shared" ref="J114:J117" si="35">IF(E114="Yes",1,0)</f>
        <v>0</v>
      </c>
    </row>
    <row r="115" spans="2:14" ht="15" x14ac:dyDescent="0.25">
      <c r="B115" s="12" t="s">
        <v>12</v>
      </c>
      <c r="C115" s="13"/>
      <c r="D115" s="13"/>
      <c r="E115" s="26">
        <f>F115</f>
        <v>1</v>
      </c>
      <c r="F115" s="29">
        <f>G115/I115</f>
        <v>1</v>
      </c>
      <c r="G115" s="14">
        <f>SUM(G116:G132)</f>
        <v>17</v>
      </c>
      <c r="H115" s="14">
        <f>SUM(H116:H132)</f>
        <v>0</v>
      </c>
      <c r="I115" s="14">
        <f>SUM(G115:H115)</f>
        <v>17</v>
      </c>
      <c r="J115" s="14">
        <f>SUM(J116:J132)</f>
        <v>0</v>
      </c>
      <c r="K115" s="39">
        <v>50000</v>
      </c>
      <c r="L115" s="39">
        <v>50000</v>
      </c>
      <c r="M115" s="39">
        <f>IF(E115&lt;100%,K115,0)</f>
        <v>0</v>
      </c>
      <c r="N115" s="39">
        <f>IF(E115&lt;100%,L115,0)</f>
        <v>0</v>
      </c>
    </row>
    <row r="116" spans="2:14" ht="28.5" x14ac:dyDescent="0.25">
      <c r="B116" s="15" t="s">
        <v>13</v>
      </c>
      <c r="C116" s="16" t="s">
        <v>83</v>
      </c>
      <c r="D116" s="16"/>
      <c r="E116" s="150" t="str">
        <f>IF(C116="No","Yes","No")</f>
        <v>No</v>
      </c>
      <c r="F116" s="27"/>
      <c r="G116" s="8">
        <f>IF(C116="YES",1,(IF(C116="N/A",1,0)))</f>
        <v>1</v>
      </c>
      <c r="H116" s="8">
        <f>IF(C116="NO",1,0)</f>
        <v>0</v>
      </c>
      <c r="J116" s="8">
        <f t="shared" si="35"/>
        <v>0</v>
      </c>
    </row>
    <row r="117" spans="2:14" ht="28.5" x14ac:dyDescent="0.25">
      <c r="B117" s="15" t="s">
        <v>14</v>
      </c>
      <c r="C117" s="16" t="s">
        <v>83</v>
      </c>
      <c r="D117" s="16"/>
      <c r="E117" s="150" t="str">
        <f t="shared" ref="E117:E132" si="36">IF(C117="No","Yes","No")</f>
        <v>No</v>
      </c>
      <c r="F117" s="27"/>
      <c r="G117" s="8">
        <f t="shared" ref="G117:G132" si="37">IF(C117="YES",1,(IF(C117="N/A",1,0)))</f>
        <v>1</v>
      </c>
      <c r="H117" s="8">
        <f t="shared" ref="H117:H132" si="38">IF(C117="NO",1,0)</f>
        <v>0</v>
      </c>
      <c r="J117" s="8">
        <f t="shared" si="35"/>
        <v>0</v>
      </c>
    </row>
    <row r="118" spans="2:14" ht="28.5" x14ac:dyDescent="0.25">
      <c r="B118" s="15" t="s">
        <v>15</v>
      </c>
      <c r="C118" s="16" t="s">
        <v>83</v>
      </c>
      <c r="D118" s="16"/>
      <c r="E118" s="150" t="str">
        <f t="shared" si="36"/>
        <v>No</v>
      </c>
      <c r="F118" s="27"/>
      <c r="G118" s="8">
        <f t="shared" si="37"/>
        <v>1</v>
      </c>
      <c r="H118" s="8">
        <f t="shared" si="38"/>
        <v>0</v>
      </c>
      <c r="J118" s="8">
        <f>IF(E119="Yes",1,0)</f>
        <v>0</v>
      </c>
    </row>
    <row r="119" spans="2:14" ht="28.5" x14ac:dyDescent="0.25">
      <c r="B119" s="15" t="s">
        <v>90</v>
      </c>
      <c r="C119" s="16" t="s">
        <v>83</v>
      </c>
      <c r="D119" s="16"/>
      <c r="E119" s="150" t="str">
        <f t="shared" si="36"/>
        <v>No</v>
      </c>
      <c r="F119" s="27"/>
      <c r="G119" s="8">
        <f t="shared" si="37"/>
        <v>1</v>
      </c>
      <c r="H119" s="8">
        <f t="shared" si="38"/>
        <v>0</v>
      </c>
      <c r="J119" s="8">
        <f t="shared" ref="J119:J151" si="39">IF(E119="Yes",1,0)</f>
        <v>0</v>
      </c>
    </row>
    <row r="120" spans="2:14" ht="31.5" customHeight="1" x14ac:dyDescent="0.25">
      <c r="B120" s="15" t="s">
        <v>16</v>
      </c>
      <c r="C120" s="16" t="s">
        <v>83</v>
      </c>
      <c r="D120" s="16"/>
      <c r="E120" s="150" t="str">
        <f t="shared" si="36"/>
        <v>No</v>
      </c>
      <c r="F120" s="27"/>
      <c r="G120" s="8">
        <f t="shared" si="37"/>
        <v>1</v>
      </c>
      <c r="H120" s="8">
        <f t="shared" si="38"/>
        <v>0</v>
      </c>
      <c r="J120" s="8">
        <f t="shared" si="39"/>
        <v>0</v>
      </c>
    </row>
    <row r="121" spans="2:14" x14ac:dyDescent="0.25">
      <c r="B121" s="15" t="s">
        <v>17</v>
      </c>
      <c r="C121" s="16" t="s">
        <v>83</v>
      </c>
      <c r="D121" s="16"/>
      <c r="E121" s="150" t="str">
        <f t="shared" si="36"/>
        <v>No</v>
      </c>
      <c r="F121" s="27"/>
      <c r="G121" s="8">
        <f t="shared" si="37"/>
        <v>1</v>
      </c>
      <c r="H121" s="8">
        <f t="shared" si="38"/>
        <v>0</v>
      </c>
      <c r="J121" s="8">
        <f t="shared" si="39"/>
        <v>0</v>
      </c>
    </row>
    <row r="122" spans="2:14" x14ac:dyDescent="0.25">
      <c r="B122" s="15" t="s">
        <v>18</v>
      </c>
      <c r="C122" s="16" t="s">
        <v>83</v>
      </c>
      <c r="D122" s="16"/>
      <c r="E122" s="150" t="str">
        <f t="shared" si="36"/>
        <v>No</v>
      </c>
      <c r="F122" s="27"/>
      <c r="G122" s="8">
        <f t="shared" si="37"/>
        <v>1</v>
      </c>
      <c r="H122" s="8">
        <f t="shared" si="38"/>
        <v>0</v>
      </c>
      <c r="J122" s="8">
        <f t="shared" si="39"/>
        <v>0</v>
      </c>
    </row>
    <row r="123" spans="2:14" x14ac:dyDescent="0.25">
      <c r="B123" s="15" t="s">
        <v>19</v>
      </c>
      <c r="C123" s="16" t="s">
        <v>83</v>
      </c>
      <c r="D123" s="16"/>
      <c r="E123" s="150" t="str">
        <f t="shared" si="36"/>
        <v>No</v>
      </c>
      <c r="F123" s="27"/>
      <c r="G123" s="8">
        <f t="shared" si="37"/>
        <v>1</v>
      </c>
      <c r="H123" s="8">
        <f t="shared" si="38"/>
        <v>0</v>
      </c>
      <c r="J123" s="8">
        <f t="shared" si="39"/>
        <v>0</v>
      </c>
    </row>
    <row r="124" spans="2:14" x14ac:dyDescent="0.25">
      <c r="B124" s="15" t="s">
        <v>20</v>
      </c>
      <c r="C124" s="16" t="s">
        <v>83</v>
      </c>
      <c r="D124" s="16"/>
      <c r="E124" s="150" t="str">
        <f t="shared" si="36"/>
        <v>No</v>
      </c>
      <c r="F124" s="27"/>
      <c r="G124" s="8">
        <f t="shared" si="37"/>
        <v>1</v>
      </c>
      <c r="H124" s="8">
        <f t="shared" si="38"/>
        <v>0</v>
      </c>
      <c r="J124" s="8">
        <f t="shared" si="39"/>
        <v>0</v>
      </c>
    </row>
    <row r="125" spans="2:14" ht="28.5" x14ac:dyDescent="0.25">
      <c r="B125" s="15" t="s">
        <v>21</v>
      </c>
      <c r="C125" s="16" t="s">
        <v>83</v>
      </c>
      <c r="D125" s="16"/>
      <c r="E125" s="150" t="str">
        <f t="shared" si="36"/>
        <v>No</v>
      </c>
      <c r="F125" s="27"/>
      <c r="G125" s="8">
        <f t="shared" si="37"/>
        <v>1</v>
      </c>
      <c r="H125" s="8">
        <f t="shared" si="38"/>
        <v>0</v>
      </c>
      <c r="J125" s="8">
        <f t="shared" si="39"/>
        <v>0</v>
      </c>
    </row>
    <row r="126" spans="2:14" ht="28.5" x14ac:dyDescent="0.25">
      <c r="B126" s="15" t="s">
        <v>284</v>
      </c>
      <c r="C126" s="16" t="s">
        <v>83</v>
      </c>
      <c r="D126" s="16"/>
      <c r="E126" s="150" t="str">
        <f t="shared" si="36"/>
        <v>No</v>
      </c>
      <c r="F126" s="27"/>
      <c r="G126" s="8">
        <f t="shared" si="37"/>
        <v>1</v>
      </c>
      <c r="H126" s="8">
        <f t="shared" si="38"/>
        <v>0</v>
      </c>
      <c r="J126" s="8">
        <f t="shared" si="39"/>
        <v>0</v>
      </c>
    </row>
    <row r="127" spans="2:14" x14ac:dyDescent="0.25">
      <c r="B127" s="15" t="s">
        <v>285</v>
      </c>
      <c r="C127" s="16" t="s">
        <v>83</v>
      </c>
      <c r="D127" s="16"/>
      <c r="E127" s="150" t="str">
        <f t="shared" si="36"/>
        <v>No</v>
      </c>
      <c r="F127" s="27"/>
      <c r="G127" s="8">
        <f t="shared" si="37"/>
        <v>1</v>
      </c>
      <c r="H127" s="8">
        <f t="shared" si="38"/>
        <v>0</v>
      </c>
      <c r="J127" s="8">
        <f t="shared" si="39"/>
        <v>0</v>
      </c>
    </row>
    <row r="128" spans="2:14" x14ac:dyDescent="0.25">
      <c r="B128" s="15" t="s">
        <v>286</v>
      </c>
      <c r="C128" s="16" t="s">
        <v>83</v>
      </c>
      <c r="D128" s="16"/>
      <c r="E128" s="150" t="str">
        <f t="shared" si="36"/>
        <v>No</v>
      </c>
      <c r="F128" s="27"/>
      <c r="G128" s="8">
        <f t="shared" si="37"/>
        <v>1</v>
      </c>
      <c r="H128" s="8">
        <f t="shared" si="38"/>
        <v>0</v>
      </c>
      <c r="J128" s="8">
        <f t="shared" si="39"/>
        <v>0</v>
      </c>
    </row>
    <row r="129" spans="2:14" ht="28.5" x14ac:dyDescent="0.25">
      <c r="B129" s="15" t="s">
        <v>287</v>
      </c>
      <c r="C129" s="16" t="s">
        <v>83</v>
      </c>
      <c r="D129" s="16"/>
      <c r="E129" s="150" t="str">
        <f t="shared" si="36"/>
        <v>No</v>
      </c>
      <c r="F129" s="27"/>
      <c r="G129" s="8">
        <f t="shared" si="37"/>
        <v>1</v>
      </c>
      <c r="H129" s="8">
        <f t="shared" si="38"/>
        <v>0</v>
      </c>
      <c r="J129" s="8">
        <f t="shared" si="39"/>
        <v>0</v>
      </c>
    </row>
    <row r="130" spans="2:14" ht="42.75" x14ac:dyDescent="0.25">
      <c r="B130" s="15" t="s">
        <v>288</v>
      </c>
      <c r="C130" s="16" t="s">
        <v>83</v>
      </c>
      <c r="D130" s="16"/>
      <c r="E130" s="150" t="str">
        <f t="shared" si="36"/>
        <v>No</v>
      </c>
      <c r="F130" s="27"/>
      <c r="G130" s="8">
        <f t="shared" si="37"/>
        <v>1</v>
      </c>
      <c r="H130" s="8">
        <f t="shared" si="38"/>
        <v>0</v>
      </c>
      <c r="J130" s="8">
        <f t="shared" si="39"/>
        <v>0</v>
      </c>
    </row>
    <row r="131" spans="2:14" ht="28.5" x14ac:dyDescent="0.25">
      <c r="B131" s="15" t="s">
        <v>289</v>
      </c>
      <c r="C131" s="16" t="s">
        <v>83</v>
      </c>
      <c r="D131" s="16"/>
      <c r="E131" s="150" t="str">
        <f t="shared" ref="E131" si="40">IF(C131="No","Yes","No")</f>
        <v>No</v>
      </c>
      <c r="F131" s="27"/>
      <c r="G131" s="8">
        <f t="shared" ref="G131" si="41">IF(C131="YES",1,(IF(C131="N/A",1,0)))</f>
        <v>1</v>
      </c>
      <c r="H131" s="8">
        <f t="shared" ref="H131" si="42">IF(C131="NO",1,0)</f>
        <v>0</v>
      </c>
      <c r="J131" s="8">
        <f t="shared" ref="J131" si="43">IF(E131="Yes",1,0)</f>
        <v>0</v>
      </c>
    </row>
    <row r="132" spans="2:14" ht="18" customHeight="1" x14ac:dyDescent="0.25">
      <c r="B132" s="15" t="s">
        <v>290</v>
      </c>
      <c r="C132" s="16" t="s">
        <v>83</v>
      </c>
      <c r="D132" s="16"/>
      <c r="E132" s="150" t="str">
        <f t="shared" si="36"/>
        <v>No</v>
      </c>
      <c r="F132" s="27"/>
      <c r="G132" s="8">
        <f t="shared" si="37"/>
        <v>1</v>
      </c>
      <c r="H132" s="8">
        <f t="shared" si="38"/>
        <v>0</v>
      </c>
      <c r="J132" s="8">
        <f t="shared" si="39"/>
        <v>0</v>
      </c>
    </row>
    <row r="133" spans="2:14" ht="15" x14ac:dyDescent="0.25">
      <c r="B133" s="12" t="s">
        <v>22</v>
      </c>
      <c r="C133" s="13"/>
      <c r="D133" s="13"/>
      <c r="E133" s="26">
        <f>F133</f>
        <v>1</v>
      </c>
      <c r="F133" s="29">
        <f>G133/I133</f>
        <v>1</v>
      </c>
      <c r="G133" s="14">
        <f t="shared" ref="G133:H133" si="44">SUM(G134:G137)</f>
        <v>4</v>
      </c>
      <c r="H133" s="14">
        <f t="shared" si="44"/>
        <v>0</v>
      </c>
      <c r="I133" s="14">
        <f>SUM(G133:H133)</f>
        <v>4</v>
      </c>
      <c r="J133" s="14">
        <f>SUM(J134:J137)</f>
        <v>0</v>
      </c>
      <c r="K133" s="39">
        <v>50000</v>
      </c>
      <c r="L133" s="39">
        <v>50000</v>
      </c>
      <c r="M133" s="39">
        <f>IF(E133&lt;100%,K133,0)</f>
        <v>0</v>
      </c>
      <c r="N133" s="39">
        <f>IF(E133&lt;100%,L133,0)</f>
        <v>0</v>
      </c>
    </row>
    <row r="134" spans="2:14" x14ac:dyDescent="0.25">
      <c r="B134" s="15" t="s">
        <v>264</v>
      </c>
      <c r="C134" s="16" t="s">
        <v>85</v>
      </c>
      <c r="D134" s="16"/>
      <c r="E134" s="150" t="str">
        <f t="shared" ref="E134:E137" si="45">IF(C134="No","Yes","No")</f>
        <v>No</v>
      </c>
      <c r="F134" s="27"/>
      <c r="G134" s="8">
        <f>IF(C134="YES",1,0)</f>
        <v>1</v>
      </c>
      <c r="H134" s="8">
        <f>IF(C134="NO",1,0)</f>
        <v>0</v>
      </c>
      <c r="J134" s="8">
        <f t="shared" si="39"/>
        <v>0</v>
      </c>
    </row>
    <row r="135" spans="2:14" x14ac:dyDescent="0.25">
      <c r="B135" s="15" t="s">
        <v>265</v>
      </c>
      <c r="C135" s="16" t="s">
        <v>85</v>
      </c>
      <c r="D135" s="16"/>
      <c r="E135" s="150" t="str">
        <f t="shared" si="45"/>
        <v>No</v>
      </c>
      <c r="F135" s="27"/>
      <c r="G135" s="8">
        <f>IF(C135="YES",1,0)</f>
        <v>1</v>
      </c>
      <c r="H135" s="8">
        <f>IF(C135="NO",1,0)</f>
        <v>0</v>
      </c>
      <c r="J135" s="8">
        <f t="shared" si="39"/>
        <v>0</v>
      </c>
    </row>
    <row r="136" spans="2:14" x14ac:dyDescent="0.25">
      <c r="B136" s="15" t="s">
        <v>266</v>
      </c>
      <c r="C136" s="16" t="s">
        <v>85</v>
      </c>
      <c r="D136" s="16"/>
      <c r="E136" s="150" t="str">
        <f t="shared" si="45"/>
        <v>No</v>
      </c>
      <c r="F136" s="27"/>
      <c r="G136" s="8">
        <f>IF(C136="YES",1,0)</f>
        <v>1</v>
      </c>
      <c r="H136" s="8">
        <f>IF(C136="NO",1,0)</f>
        <v>0</v>
      </c>
      <c r="J136" s="8">
        <f t="shared" si="39"/>
        <v>0</v>
      </c>
    </row>
    <row r="137" spans="2:14" x14ac:dyDescent="0.25">
      <c r="B137" s="15" t="s">
        <v>267</v>
      </c>
      <c r="C137" s="16" t="s">
        <v>85</v>
      </c>
      <c r="D137" s="16"/>
      <c r="E137" s="150" t="str">
        <f t="shared" si="45"/>
        <v>No</v>
      </c>
      <c r="F137" s="27"/>
      <c r="G137" s="8">
        <f>IF(C137="YES",1,0)</f>
        <v>1</v>
      </c>
      <c r="H137" s="8">
        <f>IF(C137="NO",1,0)</f>
        <v>0</v>
      </c>
      <c r="J137" s="8">
        <f t="shared" si="39"/>
        <v>0</v>
      </c>
    </row>
    <row r="138" spans="2:14" ht="15" x14ac:dyDescent="0.25">
      <c r="B138" s="17" t="s">
        <v>252</v>
      </c>
      <c r="C138" s="22"/>
      <c r="D138" s="22" t="s">
        <v>250</v>
      </c>
      <c r="E138" s="45">
        <f>F138</f>
        <v>1</v>
      </c>
      <c r="F138" s="38">
        <f>AVERAGE(F139:F160)</f>
        <v>1</v>
      </c>
      <c r="G138" s="28"/>
      <c r="H138" s="28"/>
      <c r="I138" s="28"/>
      <c r="J138" s="28">
        <f>SUM(J139,J152,J157,J161,J171)</f>
        <v>0</v>
      </c>
    </row>
    <row r="139" spans="2:14" ht="15" x14ac:dyDescent="0.25">
      <c r="B139" s="12" t="s">
        <v>23</v>
      </c>
      <c r="C139" s="13"/>
      <c r="D139" s="13"/>
      <c r="E139" s="26">
        <f>F139</f>
        <v>1</v>
      </c>
      <c r="F139" s="29">
        <f>G139/I139</f>
        <v>1</v>
      </c>
      <c r="G139" s="14">
        <f>SUM(G140:G151)</f>
        <v>12</v>
      </c>
      <c r="H139" s="14">
        <f>SUM(H140:H151)</f>
        <v>0</v>
      </c>
      <c r="I139" s="14">
        <f>SUM(G139:H139)</f>
        <v>12</v>
      </c>
      <c r="J139" s="14">
        <f>SUM(J140:J151)</f>
        <v>0</v>
      </c>
      <c r="K139" s="39">
        <v>1000</v>
      </c>
      <c r="L139" s="39">
        <v>1000</v>
      </c>
      <c r="M139" s="39">
        <f>IF(E139&lt;100%,K139,0)</f>
        <v>0</v>
      </c>
      <c r="N139" s="39">
        <f>IF(E139&lt;100%,L139,0)</f>
        <v>0</v>
      </c>
    </row>
    <row r="140" spans="2:14" ht="28.5" x14ac:dyDescent="0.25">
      <c r="B140" s="15" t="s">
        <v>24</v>
      </c>
      <c r="C140" s="16" t="s">
        <v>85</v>
      </c>
      <c r="D140" s="16"/>
      <c r="E140" s="150" t="str">
        <f t="shared" ref="E140:E151" si="46">IF(C140="No","Yes","No")</f>
        <v>No</v>
      </c>
      <c r="F140" s="27"/>
      <c r="G140" s="8">
        <f t="shared" ref="G140:G151" si="47">IF(C140="YES",1,0)</f>
        <v>1</v>
      </c>
      <c r="H140" s="8">
        <f t="shared" ref="H140:H151" si="48">IF(C140="NO",1,0)</f>
        <v>0</v>
      </c>
      <c r="J140" s="8">
        <f t="shared" si="39"/>
        <v>0</v>
      </c>
    </row>
    <row r="141" spans="2:14" x14ac:dyDescent="0.25">
      <c r="B141" s="15" t="s">
        <v>25</v>
      </c>
      <c r="C141" s="16" t="s">
        <v>85</v>
      </c>
      <c r="D141" s="16"/>
      <c r="E141" s="150" t="str">
        <f t="shared" si="46"/>
        <v>No</v>
      </c>
      <c r="F141" s="27"/>
      <c r="G141" s="8">
        <f t="shared" si="47"/>
        <v>1</v>
      </c>
      <c r="H141" s="8">
        <f t="shared" si="48"/>
        <v>0</v>
      </c>
      <c r="J141" s="8">
        <f t="shared" si="39"/>
        <v>0</v>
      </c>
    </row>
    <row r="142" spans="2:14" ht="28.5" x14ac:dyDescent="0.25">
      <c r="B142" s="15" t="s">
        <v>26</v>
      </c>
      <c r="C142" s="16" t="s">
        <v>85</v>
      </c>
      <c r="D142" s="16"/>
      <c r="E142" s="150" t="str">
        <f t="shared" si="46"/>
        <v>No</v>
      </c>
      <c r="F142" s="27"/>
      <c r="G142" s="8">
        <f t="shared" si="47"/>
        <v>1</v>
      </c>
      <c r="H142" s="8">
        <f t="shared" si="48"/>
        <v>0</v>
      </c>
      <c r="J142" s="8">
        <f t="shared" si="39"/>
        <v>0</v>
      </c>
    </row>
    <row r="143" spans="2:14" x14ac:dyDescent="0.25">
      <c r="B143" s="15" t="s">
        <v>92</v>
      </c>
      <c r="C143" s="16" t="s">
        <v>85</v>
      </c>
      <c r="D143" s="16"/>
      <c r="E143" s="150" t="str">
        <f t="shared" si="46"/>
        <v>No</v>
      </c>
      <c r="F143" s="27"/>
      <c r="G143" s="8">
        <f t="shared" si="47"/>
        <v>1</v>
      </c>
      <c r="H143" s="8">
        <f t="shared" si="48"/>
        <v>0</v>
      </c>
      <c r="J143" s="8">
        <f t="shared" si="39"/>
        <v>0</v>
      </c>
    </row>
    <row r="144" spans="2:14" x14ac:dyDescent="0.25">
      <c r="B144" s="15" t="s">
        <v>27</v>
      </c>
      <c r="C144" s="16" t="s">
        <v>85</v>
      </c>
      <c r="D144" s="16"/>
      <c r="E144" s="150" t="str">
        <f t="shared" si="46"/>
        <v>No</v>
      </c>
      <c r="F144" s="27"/>
      <c r="G144" s="8">
        <f t="shared" si="47"/>
        <v>1</v>
      </c>
      <c r="H144" s="8">
        <f t="shared" si="48"/>
        <v>0</v>
      </c>
      <c r="J144" s="8">
        <f t="shared" si="39"/>
        <v>0</v>
      </c>
    </row>
    <row r="145" spans="2:14" x14ac:dyDescent="0.25">
      <c r="B145" s="15" t="s">
        <v>28</v>
      </c>
      <c r="C145" s="16" t="s">
        <v>85</v>
      </c>
      <c r="D145" s="16"/>
      <c r="E145" s="150" t="str">
        <f t="shared" si="46"/>
        <v>No</v>
      </c>
      <c r="F145" s="27"/>
      <c r="G145" s="8">
        <f t="shared" si="47"/>
        <v>1</v>
      </c>
      <c r="H145" s="8">
        <f t="shared" si="48"/>
        <v>0</v>
      </c>
      <c r="J145" s="8">
        <f t="shared" si="39"/>
        <v>0</v>
      </c>
    </row>
    <row r="146" spans="2:14" ht="28.5" x14ac:dyDescent="0.25">
      <c r="B146" s="15" t="s">
        <v>101</v>
      </c>
      <c r="C146" s="16" t="s">
        <v>85</v>
      </c>
      <c r="D146" s="16"/>
      <c r="E146" s="150" t="str">
        <f t="shared" si="46"/>
        <v>No</v>
      </c>
      <c r="F146" s="27"/>
      <c r="G146" s="8">
        <f t="shared" si="47"/>
        <v>1</v>
      </c>
      <c r="H146" s="8">
        <f t="shared" si="48"/>
        <v>0</v>
      </c>
      <c r="J146" s="8">
        <f t="shared" si="39"/>
        <v>0</v>
      </c>
    </row>
    <row r="147" spans="2:14" ht="28.5" x14ac:dyDescent="0.25">
      <c r="B147" s="15" t="s">
        <v>291</v>
      </c>
      <c r="C147" s="16" t="s">
        <v>85</v>
      </c>
      <c r="D147" s="16"/>
      <c r="E147" s="150" t="str">
        <f t="shared" si="46"/>
        <v>No</v>
      </c>
      <c r="F147" s="27"/>
      <c r="G147" s="8">
        <f t="shared" si="47"/>
        <v>1</v>
      </c>
      <c r="H147" s="8">
        <f t="shared" si="48"/>
        <v>0</v>
      </c>
      <c r="J147" s="8">
        <f t="shared" si="39"/>
        <v>0</v>
      </c>
    </row>
    <row r="148" spans="2:14" ht="28.5" x14ac:dyDescent="0.25">
      <c r="B148" s="15" t="s">
        <v>292</v>
      </c>
      <c r="C148" s="16" t="s">
        <v>85</v>
      </c>
      <c r="D148" s="16"/>
      <c r="E148" s="150" t="str">
        <f t="shared" si="46"/>
        <v>No</v>
      </c>
      <c r="F148" s="27"/>
      <c r="G148" s="8">
        <f t="shared" si="47"/>
        <v>1</v>
      </c>
      <c r="H148" s="8">
        <f t="shared" si="48"/>
        <v>0</v>
      </c>
      <c r="J148" s="8">
        <f t="shared" si="39"/>
        <v>0</v>
      </c>
    </row>
    <row r="149" spans="2:14" ht="28.5" x14ac:dyDescent="0.25">
      <c r="B149" s="15" t="s">
        <v>293</v>
      </c>
      <c r="C149" s="16" t="s">
        <v>85</v>
      </c>
      <c r="D149" s="16"/>
      <c r="E149" s="150" t="str">
        <f t="shared" si="46"/>
        <v>No</v>
      </c>
      <c r="F149" s="27"/>
      <c r="G149" s="8">
        <f t="shared" si="47"/>
        <v>1</v>
      </c>
      <c r="H149" s="8">
        <f t="shared" si="48"/>
        <v>0</v>
      </c>
      <c r="J149" s="8">
        <f t="shared" si="39"/>
        <v>0</v>
      </c>
    </row>
    <row r="150" spans="2:14" ht="57" x14ac:dyDescent="0.25">
      <c r="B150" s="15" t="s">
        <v>294</v>
      </c>
      <c r="C150" s="16" t="s">
        <v>85</v>
      </c>
      <c r="D150" s="16"/>
      <c r="E150" s="150" t="str">
        <f t="shared" si="46"/>
        <v>No</v>
      </c>
      <c r="F150" s="27"/>
      <c r="G150" s="8">
        <f t="shared" si="47"/>
        <v>1</v>
      </c>
      <c r="H150" s="8">
        <f t="shared" si="48"/>
        <v>0</v>
      </c>
      <c r="J150" s="8">
        <f t="shared" si="39"/>
        <v>0</v>
      </c>
    </row>
    <row r="151" spans="2:14" ht="42.75" x14ac:dyDescent="0.25">
      <c r="B151" s="15" t="s">
        <v>295</v>
      </c>
      <c r="C151" s="16" t="s">
        <v>85</v>
      </c>
      <c r="D151" s="16"/>
      <c r="E151" s="150" t="str">
        <f t="shared" si="46"/>
        <v>No</v>
      </c>
      <c r="F151" s="27"/>
      <c r="G151" s="8">
        <f t="shared" si="47"/>
        <v>1</v>
      </c>
      <c r="H151" s="8">
        <f t="shared" si="48"/>
        <v>0</v>
      </c>
      <c r="J151" s="8">
        <f t="shared" si="39"/>
        <v>0</v>
      </c>
    </row>
    <row r="152" spans="2:14" ht="15" x14ac:dyDescent="0.25">
      <c r="B152" s="12" t="s">
        <v>29</v>
      </c>
      <c r="C152" s="13"/>
      <c r="D152" s="13"/>
      <c r="E152" s="26">
        <f>F152</f>
        <v>1</v>
      </c>
      <c r="F152" s="29">
        <f>G152/I152</f>
        <v>1</v>
      </c>
      <c r="G152" s="14">
        <f t="shared" ref="G152:H152" si="49">SUM(G153:G156)</f>
        <v>4</v>
      </c>
      <c r="H152" s="14">
        <f t="shared" si="49"/>
        <v>0</v>
      </c>
      <c r="I152" s="14">
        <f>SUM(G152:H152)</f>
        <v>4</v>
      </c>
      <c r="J152" s="14">
        <f t="shared" ref="J152:J164" si="50">IF(E152="Yes",1,0)</f>
        <v>0</v>
      </c>
      <c r="K152" s="39">
        <v>1000</v>
      </c>
      <c r="L152" s="39">
        <v>1000</v>
      </c>
      <c r="M152" s="39">
        <f>IF(E152&lt;100%,K152,0)</f>
        <v>0</v>
      </c>
      <c r="N152" s="39">
        <f>IF(E152&lt;100%,L152,0)</f>
        <v>0</v>
      </c>
    </row>
    <row r="153" spans="2:14" ht="42.75" x14ac:dyDescent="0.25">
      <c r="B153" s="15" t="s">
        <v>81</v>
      </c>
      <c r="C153" s="16" t="s">
        <v>85</v>
      </c>
      <c r="D153" s="16"/>
      <c r="E153" s="150" t="str">
        <f t="shared" ref="E153:E156" si="51">IF(C153="No","Yes","No")</f>
        <v>No</v>
      </c>
      <c r="F153" s="27"/>
      <c r="G153" s="8">
        <f>IF(C153="YES",1,0)</f>
        <v>1</v>
      </c>
      <c r="H153" s="8">
        <f>IF(C153="NO",1,0)</f>
        <v>0</v>
      </c>
      <c r="J153" s="8">
        <f t="shared" si="50"/>
        <v>0</v>
      </c>
    </row>
    <row r="154" spans="2:14" ht="57" x14ac:dyDescent="0.25">
      <c r="B154" s="15" t="s">
        <v>30</v>
      </c>
      <c r="C154" s="16" t="s">
        <v>85</v>
      </c>
      <c r="D154" s="16"/>
      <c r="E154" s="150" t="str">
        <f t="shared" si="51"/>
        <v>No</v>
      </c>
      <c r="F154" s="27"/>
      <c r="G154" s="8">
        <f>IF(C154="YES",1,0)</f>
        <v>1</v>
      </c>
      <c r="H154" s="8">
        <f>IF(C154="NO",1,0)</f>
        <v>0</v>
      </c>
      <c r="J154" s="8">
        <f t="shared" si="50"/>
        <v>0</v>
      </c>
    </row>
    <row r="155" spans="2:14" ht="18" customHeight="1" x14ac:dyDescent="0.25">
      <c r="B155" s="15" t="s">
        <v>31</v>
      </c>
      <c r="C155" s="16" t="s">
        <v>85</v>
      </c>
      <c r="D155" s="16"/>
      <c r="E155" s="150" t="str">
        <f t="shared" si="51"/>
        <v>No</v>
      </c>
      <c r="F155" s="27"/>
      <c r="G155" s="8">
        <f>IF(C155="YES",1,0)</f>
        <v>1</v>
      </c>
      <c r="H155" s="8">
        <f>IF(C155="NO",1,0)</f>
        <v>0</v>
      </c>
      <c r="J155" s="8">
        <f t="shared" si="50"/>
        <v>0</v>
      </c>
    </row>
    <row r="156" spans="2:14" ht="20.25" customHeight="1" x14ac:dyDescent="0.25">
      <c r="B156" s="15" t="s">
        <v>32</v>
      </c>
      <c r="C156" s="16" t="s">
        <v>85</v>
      </c>
      <c r="D156" s="16"/>
      <c r="E156" s="150" t="str">
        <f t="shared" si="51"/>
        <v>No</v>
      </c>
      <c r="F156" s="27"/>
      <c r="G156" s="8">
        <f>IF(C156="YES",1,0)</f>
        <v>1</v>
      </c>
      <c r="H156" s="8">
        <f>IF(C156="NO",1,0)</f>
        <v>0</v>
      </c>
      <c r="J156" s="8">
        <f t="shared" si="50"/>
        <v>0</v>
      </c>
    </row>
    <row r="157" spans="2:14" ht="15" x14ac:dyDescent="0.25">
      <c r="B157" s="12" t="s">
        <v>33</v>
      </c>
      <c r="C157" s="13"/>
      <c r="D157" s="13"/>
      <c r="E157" s="26">
        <f>F157</f>
        <v>1</v>
      </c>
      <c r="F157" s="29">
        <f>G157/I157</f>
        <v>1</v>
      </c>
      <c r="G157" s="14">
        <f>SUM(G158:G160)</f>
        <v>3</v>
      </c>
      <c r="H157" s="14">
        <f>SUM(H158:H160)</f>
        <v>0</v>
      </c>
      <c r="I157" s="14">
        <f>SUM(G157:H157)</f>
        <v>3</v>
      </c>
      <c r="J157" s="14">
        <f t="shared" si="50"/>
        <v>0</v>
      </c>
      <c r="K157" s="39">
        <v>1000</v>
      </c>
      <c r="L157" s="39">
        <v>1000</v>
      </c>
      <c r="M157" s="39">
        <f>IF(E157&lt;100%,K157,0)</f>
        <v>0</v>
      </c>
      <c r="N157" s="39">
        <f>IF(E157&lt;100%,L157,0)</f>
        <v>0</v>
      </c>
    </row>
    <row r="158" spans="2:14" ht="46.5" customHeight="1" x14ac:dyDescent="0.25">
      <c r="B158" s="15" t="s">
        <v>269</v>
      </c>
      <c r="C158" s="16" t="s">
        <v>85</v>
      </c>
      <c r="D158" s="16"/>
      <c r="E158" s="150" t="str">
        <f t="shared" ref="E158:E160" si="52">IF(C158="No","Yes","No")</f>
        <v>No</v>
      </c>
      <c r="F158" s="27"/>
      <c r="G158" s="8">
        <f t="shared" ref="G158:G160" si="53">IF(C158="YES",1,0)</f>
        <v>1</v>
      </c>
      <c r="H158" s="8">
        <f t="shared" ref="H158:H160" si="54">IF(C158="NO",1,0)</f>
        <v>0</v>
      </c>
      <c r="J158" s="8">
        <f t="shared" si="50"/>
        <v>0</v>
      </c>
    </row>
    <row r="159" spans="2:14" ht="42.75" x14ac:dyDescent="0.25">
      <c r="B159" s="15" t="s">
        <v>270</v>
      </c>
      <c r="C159" s="16" t="s">
        <v>85</v>
      </c>
      <c r="D159" s="16"/>
      <c r="E159" s="150" t="str">
        <f t="shared" si="52"/>
        <v>No</v>
      </c>
      <c r="F159" s="27"/>
      <c r="G159" s="8">
        <f t="shared" si="53"/>
        <v>1</v>
      </c>
      <c r="H159" s="8">
        <f t="shared" si="54"/>
        <v>0</v>
      </c>
      <c r="J159" s="8">
        <f t="shared" si="50"/>
        <v>0</v>
      </c>
    </row>
    <row r="160" spans="2:14" ht="42.75" x14ac:dyDescent="0.25">
      <c r="B160" s="15" t="s">
        <v>271</v>
      </c>
      <c r="C160" s="16" t="s">
        <v>85</v>
      </c>
      <c r="D160" s="16"/>
      <c r="E160" s="150" t="str">
        <f t="shared" si="52"/>
        <v>No</v>
      </c>
      <c r="F160" s="27"/>
      <c r="G160" s="8">
        <f t="shared" si="53"/>
        <v>1</v>
      </c>
      <c r="H160" s="8">
        <f t="shared" si="54"/>
        <v>0</v>
      </c>
      <c r="J160" s="8">
        <f t="shared" si="50"/>
        <v>0</v>
      </c>
    </row>
    <row r="161" spans="2:14" ht="15" x14ac:dyDescent="0.25">
      <c r="B161" s="12" t="s">
        <v>34</v>
      </c>
      <c r="C161" s="13"/>
      <c r="D161" s="13"/>
      <c r="E161" s="26">
        <f>F161</f>
        <v>1</v>
      </c>
      <c r="F161" s="29">
        <f>G161/I161</f>
        <v>1</v>
      </c>
      <c r="G161" s="14">
        <f t="shared" ref="G161:H161" si="55">SUM(G162:G170)</f>
        <v>9</v>
      </c>
      <c r="H161" s="14">
        <f t="shared" si="55"/>
        <v>0</v>
      </c>
      <c r="I161" s="14">
        <f>SUM(G161:H161)</f>
        <v>9</v>
      </c>
      <c r="J161" s="14">
        <f t="shared" si="50"/>
        <v>0</v>
      </c>
      <c r="K161" s="39">
        <v>1000</v>
      </c>
      <c r="L161" s="39">
        <v>1000</v>
      </c>
      <c r="M161" s="39">
        <f>IF(E161&lt;100%,K161,0)</f>
        <v>0</v>
      </c>
      <c r="N161" s="39">
        <f>IF(E161&lt;100%,L161,0)</f>
        <v>0</v>
      </c>
    </row>
    <row r="162" spans="2:14" x14ac:dyDescent="0.25">
      <c r="B162" s="15" t="s">
        <v>76</v>
      </c>
      <c r="C162" s="16" t="s">
        <v>85</v>
      </c>
      <c r="D162" s="16"/>
      <c r="E162" s="150" t="str">
        <f t="shared" ref="E162:E170" si="56">IF(C162="No","Yes","No")</f>
        <v>No</v>
      </c>
      <c r="F162" s="27"/>
      <c r="G162" s="8">
        <f t="shared" ref="G162:G170" si="57">IF(C162="YES",1,0)</f>
        <v>1</v>
      </c>
      <c r="H162" s="8">
        <f t="shared" ref="H162:H170" si="58">IF(C162="NO",1,0)</f>
        <v>0</v>
      </c>
      <c r="J162" s="8">
        <f t="shared" si="50"/>
        <v>0</v>
      </c>
    </row>
    <row r="163" spans="2:14" ht="28.5" x14ac:dyDescent="0.25">
      <c r="B163" s="15" t="s">
        <v>82</v>
      </c>
      <c r="C163" s="16" t="s">
        <v>85</v>
      </c>
      <c r="D163" s="16"/>
      <c r="E163" s="150" t="str">
        <f t="shared" si="56"/>
        <v>No</v>
      </c>
      <c r="F163" s="27"/>
      <c r="G163" s="8">
        <f t="shared" si="57"/>
        <v>1</v>
      </c>
      <c r="H163" s="8">
        <f t="shared" si="58"/>
        <v>0</v>
      </c>
      <c r="J163" s="8">
        <f t="shared" si="50"/>
        <v>0</v>
      </c>
    </row>
    <row r="164" spans="2:14" x14ac:dyDescent="0.25">
      <c r="B164" s="15" t="s">
        <v>35</v>
      </c>
      <c r="C164" s="16" t="s">
        <v>85</v>
      </c>
      <c r="D164" s="16"/>
      <c r="E164" s="150" t="str">
        <f t="shared" si="56"/>
        <v>No</v>
      </c>
      <c r="F164" s="27"/>
      <c r="G164" s="8">
        <f t="shared" si="57"/>
        <v>1</v>
      </c>
      <c r="H164" s="8">
        <f t="shared" si="58"/>
        <v>0</v>
      </c>
      <c r="J164" s="8">
        <f t="shared" si="50"/>
        <v>0</v>
      </c>
    </row>
    <row r="165" spans="2:14" ht="28.5" x14ac:dyDescent="0.25">
      <c r="B165" s="15" t="s">
        <v>36</v>
      </c>
      <c r="C165" s="16" t="s">
        <v>85</v>
      </c>
      <c r="D165" s="16"/>
      <c r="E165" s="150" t="str">
        <f t="shared" si="56"/>
        <v>No</v>
      </c>
      <c r="F165" s="27"/>
      <c r="G165" s="8">
        <f t="shared" si="57"/>
        <v>1</v>
      </c>
      <c r="H165" s="8">
        <f t="shared" si="58"/>
        <v>0</v>
      </c>
      <c r="J165" s="8">
        <f>IF(E166="Yes",1,0)</f>
        <v>0</v>
      </c>
    </row>
    <row r="166" spans="2:14" ht="28.5" x14ac:dyDescent="0.25">
      <c r="B166" s="15" t="s">
        <v>77</v>
      </c>
      <c r="C166" s="16" t="s">
        <v>85</v>
      </c>
      <c r="D166" s="16"/>
      <c r="E166" s="150" t="str">
        <f t="shared" si="56"/>
        <v>No</v>
      </c>
      <c r="F166" s="27"/>
      <c r="G166" s="8">
        <f t="shared" si="57"/>
        <v>1</v>
      </c>
      <c r="H166" s="8">
        <f t="shared" si="58"/>
        <v>0</v>
      </c>
      <c r="J166" s="8">
        <f t="shared" ref="J166:J182" si="59">IF(E166="Yes",1,0)</f>
        <v>0</v>
      </c>
    </row>
    <row r="167" spans="2:14" x14ac:dyDescent="0.25">
      <c r="B167" s="15" t="s">
        <v>37</v>
      </c>
      <c r="C167" s="16" t="s">
        <v>85</v>
      </c>
      <c r="D167" s="16"/>
      <c r="E167" s="150" t="str">
        <f t="shared" si="56"/>
        <v>No</v>
      </c>
      <c r="F167" s="27"/>
      <c r="G167" s="8">
        <f t="shared" si="57"/>
        <v>1</v>
      </c>
      <c r="H167" s="8">
        <f t="shared" si="58"/>
        <v>0</v>
      </c>
      <c r="J167" s="8">
        <f t="shared" si="59"/>
        <v>0</v>
      </c>
    </row>
    <row r="168" spans="2:14" ht="28.5" x14ac:dyDescent="0.25">
      <c r="B168" s="15" t="s">
        <v>38</v>
      </c>
      <c r="C168" s="16" t="s">
        <v>85</v>
      </c>
      <c r="D168" s="16"/>
      <c r="E168" s="150" t="str">
        <f t="shared" si="56"/>
        <v>No</v>
      </c>
      <c r="F168" s="27"/>
      <c r="G168" s="8">
        <f t="shared" si="57"/>
        <v>1</v>
      </c>
      <c r="H168" s="8">
        <f t="shared" si="58"/>
        <v>0</v>
      </c>
      <c r="J168" s="8">
        <f t="shared" si="59"/>
        <v>0</v>
      </c>
    </row>
    <row r="169" spans="2:14" ht="28.5" x14ac:dyDescent="0.25">
      <c r="B169" s="15" t="s">
        <v>39</v>
      </c>
      <c r="C169" s="16" t="s">
        <v>85</v>
      </c>
      <c r="D169" s="16"/>
      <c r="E169" s="150" t="str">
        <f t="shared" si="56"/>
        <v>No</v>
      </c>
      <c r="F169" s="27"/>
      <c r="G169" s="8">
        <f t="shared" si="57"/>
        <v>1</v>
      </c>
      <c r="H169" s="8">
        <f t="shared" si="58"/>
        <v>0</v>
      </c>
      <c r="J169" s="8">
        <f t="shared" si="59"/>
        <v>0</v>
      </c>
    </row>
    <row r="170" spans="2:14" ht="28.5" x14ac:dyDescent="0.25">
      <c r="B170" s="15" t="s">
        <v>40</v>
      </c>
      <c r="C170" s="16" t="s">
        <v>85</v>
      </c>
      <c r="D170" s="16"/>
      <c r="E170" s="150" t="str">
        <f t="shared" si="56"/>
        <v>No</v>
      </c>
      <c r="F170" s="27"/>
      <c r="G170" s="8">
        <f t="shared" si="57"/>
        <v>1</v>
      </c>
      <c r="H170" s="8">
        <f t="shared" si="58"/>
        <v>0</v>
      </c>
      <c r="J170" s="8">
        <f t="shared" si="59"/>
        <v>0</v>
      </c>
    </row>
    <row r="171" spans="2:14" ht="15" x14ac:dyDescent="0.25">
      <c r="B171" s="12" t="s">
        <v>41</v>
      </c>
      <c r="C171" s="13"/>
      <c r="D171" s="13"/>
      <c r="E171" s="26">
        <f>F171</f>
        <v>1</v>
      </c>
      <c r="F171" s="29">
        <f>G171/I171</f>
        <v>1</v>
      </c>
      <c r="G171" s="14">
        <f t="shared" ref="G171" si="60">SUM(G172:G188)</f>
        <v>17</v>
      </c>
      <c r="H171" s="14">
        <f>SUM(H172:H188)</f>
        <v>0</v>
      </c>
      <c r="I171" s="14">
        <f>SUM(G171:H171)</f>
        <v>17</v>
      </c>
      <c r="J171" s="14">
        <f>SUM(J172:J188)</f>
        <v>0</v>
      </c>
      <c r="K171" s="39">
        <v>1000</v>
      </c>
      <c r="L171" s="39">
        <v>1000</v>
      </c>
      <c r="M171" s="39">
        <f>IF(E171&lt;100%,K171,0)</f>
        <v>0</v>
      </c>
      <c r="N171" s="39">
        <f>IF(E171&lt;100%,L171,0)</f>
        <v>0</v>
      </c>
    </row>
    <row r="172" spans="2:14" x14ac:dyDescent="0.25">
      <c r="B172" s="15" t="s">
        <v>42</v>
      </c>
      <c r="C172" s="16" t="s">
        <v>85</v>
      </c>
      <c r="D172" s="16"/>
      <c r="E172" s="150" t="str">
        <f t="shared" ref="E172:E188" si="61">IF(C172="No","Yes","No")</f>
        <v>No</v>
      </c>
      <c r="F172" s="27"/>
      <c r="G172" s="8">
        <f t="shared" ref="G172:G188" si="62">IF(C172="YES",1,0)</f>
        <v>1</v>
      </c>
      <c r="H172" s="8">
        <f t="shared" ref="H172:H188" si="63">IF(C172="NO",1,0)</f>
        <v>0</v>
      </c>
      <c r="J172" s="8">
        <f t="shared" si="59"/>
        <v>0</v>
      </c>
    </row>
    <row r="173" spans="2:14" x14ac:dyDescent="0.25">
      <c r="B173" s="15" t="s">
        <v>43</v>
      </c>
      <c r="C173" s="16" t="s">
        <v>85</v>
      </c>
      <c r="D173" s="16"/>
      <c r="E173" s="150" t="str">
        <f t="shared" si="61"/>
        <v>No</v>
      </c>
      <c r="F173" s="27"/>
      <c r="G173" s="8">
        <f t="shared" si="62"/>
        <v>1</v>
      </c>
      <c r="H173" s="8">
        <f t="shared" si="63"/>
        <v>0</v>
      </c>
      <c r="J173" s="8">
        <f t="shared" si="59"/>
        <v>0</v>
      </c>
    </row>
    <row r="174" spans="2:14" ht="28.5" x14ac:dyDescent="0.25">
      <c r="B174" s="15" t="s">
        <v>44</v>
      </c>
      <c r="C174" s="16" t="s">
        <v>85</v>
      </c>
      <c r="D174" s="16"/>
      <c r="E174" s="150" t="str">
        <f t="shared" si="61"/>
        <v>No</v>
      </c>
      <c r="F174" s="27"/>
      <c r="G174" s="8">
        <f t="shared" si="62"/>
        <v>1</v>
      </c>
      <c r="H174" s="8">
        <f t="shared" si="63"/>
        <v>0</v>
      </c>
      <c r="J174" s="8">
        <f t="shared" si="59"/>
        <v>0</v>
      </c>
    </row>
    <row r="175" spans="2:14" ht="28.5" x14ac:dyDescent="0.25">
      <c r="B175" s="15" t="s">
        <v>45</v>
      </c>
      <c r="C175" s="16" t="s">
        <v>85</v>
      </c>
      <c r="D175" s="16"/>
      <c r="E175" s="150" t="str">
        <f t="shared" si="61"/>
        <v>No</v>
      </c>
      <c r="F175" s="27"/>
      <c r="G175" s="8">
        <f t="shared" si="62"/>
        <v>1</v>
      </c>
      <c r="H175" s="8">
        <f t="shared" si="63"/>
        <v>0</v>
      </c>
      <c r="J175" s="8">
        <f t="shared" si="59"/>
        <v>0</v>
      </c>
    </row>
    <row r="176" spans="2:14" ht="28.5" x14ac:dyDescent="0.25">
      <c r="B176" s="15" t="s">
        <v>46</v>
      </c>
      <c r="C176" s="16" t="s">
        <v>85</v>
      </c>
      <c r="D176" s="16"/>
      <c r="E176" s="150" t="str">
        <f t="shared" si="61"/>
        <v>No</v>
      </c>
      <c r="F176" s="27"/>
      <c r="G176" s="8">
        <f t="shared" si="62"/>
        <v>1</v>
      </c>
      <c r="H176" s="8">
        <f t="shared" si="63"/>
        <v>0</v>
      </c>
      <c r="J176" s="8">
        <f t="shared" si="59"/>
        <v>0</v>
      </c>
    </row>
    <row r="177" spans="2:14" ht="28.5" x14ac:dyDescent="0.25">
      <c r="B177" s="15" t="s">
        <v>47</v>
      </c>
      <c r="C177" s="16" t="s">
        <v>85</v>
      </c>
      <c r="D177" s="16"/>
      <c r="E177" s="150" t="str">
        <f t="shared" si="61"/>
        <v>No</v>
      </c>
      <c r="F177" s="27"/>
      <c r="G177" s="8">
        <f t="shared" si="62"/>
        <v>1</v>
      </c>
      <c r="H177" s="8">
        <f t="shared" si="63"/>
        <v>0</v>
      </c>
      <c r="J177" s="8">
        <f t="shared" si="59"/>
        <v>0</v>
      </c>
    </row>
    <row r="178" spans="2:14" ht="28.5" x14ac:dyDescent="0.25">
      <c r="B178" s="15" t="s">
        <v>48</v>
      </c>
      <c r="C178" s="16" t="s">
        <v>85</v>
      </c>
      <c r="D178" s="16"/>
      <c r="E178" s="150" t="str">
        <f t="shared" si="61"/>
        <v>No</v>
      </c>
      <c r="F178" s="27"/>
      <c r="G178" s="8">
        <f t="shared" si="62"/>
        <v>1</v>
      </c>
      <c r="H178" s="8">
        <f t="shared" si="63"/>
        <v>0</v>
      </c>
      <c r="J178" s="8">
        <f t="shared" si="59"/>
        <v>0</v>
      </c>
    </row>
    <row r="179" spans="2:14" ht="42.75" x14ac:dyDescent="0.25">
      <c r="B179" s="15" t="s">
        <v>49</v>
      </c>
      <c r="C179" s="16" t="s">
        <v>85</v>
      </c>
      <c r="D179" s="16"/>
      <c r="E179" s="150" t="str">
        <f t="shared" si="61"/>
        <v>No</v>
      </c>
      <c r="F179" s="27"/>
      <c r="G179" s="8">
        <f t="shared" si="62"/>
        <v>1</v>
      </c>
      <c r="H179" s="8">
        <f t="shared" si="63"/>
        <v>0</v>
      </c>
      <c r="J179" s="8">
        <f t="shared" si="59"/>
        <v>0</v>
      </c>
    </row>
    <row r="180" spans="2:14" ht="28.5" x14ac:dyDescent="0.25">
      <c r="B180" s="15" t="s">
        <v>50</v>
      </c>
      <c r="C180" s="16" t="s">
        <v>85</v>
      </c>
      <c r="D180" s="16"/>
      <c r="E180" s="150" t="str">
        <f t="shared" si="61"/>
        <v>No</v>
      </c>
      <c r="F180" s="27"/>
      <c r="G180" s="8">
        <f t="shared" si="62"/>
        <v>1</v>
      </c>
      <c r="H180" s="8">
        <f t="shared" si="63"/>
        <v>0</v>
      </c>
      <c r="J180" s="8">
        <f t="shared" si="59"/>
        <v>0</v>
      </c>
    </row>
    <row r="181" spans="2:14" x14ac:dyDescent="0.25">
      <c r="B181" s="15" t="s">
        <v>78</v>
      </c>
      <c r="C181" s="16" t="s">
        <v>85</v>
      </c>
      <c r="D181" s="16"/>
      <c r="E181" s="150" t="str">
        <f t="shared" si="61"/>
        <v>No</v>
      </c>
      <c r="F181" s="27"/>
      <c r="G181" s="8">
        <f t="shared" si="62"/>
        <v>1</v>
      </c>
      <c r="H181" s="8">
        <f t="shared" si="63"/>
        <v>0</v>
      </c>
      <c r="J181" s="8">
        <f t="shared" si="59"/>
        <v>0</v>
      </c>
    </row>
    <row r="182" spans="2:14" ht="28.5" x14ac:dyDescent="0.25">
      <c r="B182" s="15" t="s">
        <v>51</v>
      </c>
      <c r="C182" s="16" t="s">
        <v>85</v>
      </c>
      <c r="D182" s="16"/>
      <c r="E182" s="150" t="str">
        <f t="shared" si="61"/>
        <v>No</v>
      </c>
      <c r="F182" s="27"/>
      <c r="G182" s="8">
        <f t="shared" si="62"/>
        <v>1</v>
      </c>
      <c r="H182" s="8">
        <f t="shared" si="63"/>
        <v>0</v>
      </c>
      <c r="J182" s="8">
        <f t="shared" si="59"/>
        <v>0</v>
      </c>
    </row>
    <row r="183" spans="2:14" ht="28.5" x14ac:dyDescent="0.25">
      <c r="B183" s="15" t="s">
        <v>52</v>
      </c>
      <c r="C183" s="16" t="s">
        <v>85</v>
      </c>
      <c r="D183" s="16"/>
      <c r="E183" s="150" t="str">
        <f t="shared" si="61"/>
        <v>No</v>
      </c>
      <c r="F183" s="27"/>
      <c r="G183" s="8">
        <f t="shared" si="62"/>
        <v>1</v>
      </c>
      <c r="H183" s="8">
        <f t="shared" si="63"/>
        <v>0</v>
      </c>
      <c r="J183" s="8">
        <f>IF(E184="Yes",1,0)</f>
        <v>0</v>
      </c>
    </row>
    <row r="184" spans="2:14" ht="28.5" x14ac:dyDescent="0.25">
      <c r="B184" s="15" t="s">
        <v>53</v>
      </c>
      <c r="C184" s="16" t="s">
        <v>85</v>
      </c>
      <c r="D184" s="16"/>
      <c r="E184" s="150" t="str">
        <f t="shared" si="61"/>
        <v>No</v>
      </c>
      <c r="F184" s="27"/>
      <c r="G184" s="8">
        <f t="shared" si="62"/>
        <v>1</v>
      </c>
      <c r="H184" s="8">
        <f t="shared" si="63"/>
        <v>0</v>
      </c>
      <c r="J184" s="8">
        <f t="shared" ref="J184:J202" si="64">IF(E184="Yes",1,0)</f>
        <v>0</v>
      </c>
    </row>
    <row r="185" spans="2:14" ht="28.5" x14ac:dyDescent="0.25">
      <c r="B185" s="15" t="s">
        <v>54</v>
      </c>
      <c r="C185" s="16" t="s">
        <v>85</v>
      </c>
      <c r="D185" s="16"/>
      <c r="E185" s="150" t="str">
        <f t="shared" si="61"/>
        <v>No</v>
      </c>
      <c r="F185" s="27"/>
      <c r="G185" s="8">
        <f t="shared" si="62"/>
        <v>1</v>
      </c>
      <c r="H185" s="8">
        <f t="shared" si="63"/>
        <v>0</v>
      </c>
      <c r="J185" s="8">
        <f t="shared" si="64"/>
        <v>0</v>
      </c>
    </row>
    <row r="186" spans="2:14" x14ac:dyDescent="0.25">
      <c r="B186" s="15" t="s">
        <v>79</v>
      </c>
      <c r="C186" s="16" t="s">
        <v>85</v>
      </c>
      <c r="D186" s="16"/>
      <c r="E186" s="150" t="str">
        <f t="shared" si="61"/>
        <v>No</v>
      </c>
      <c r="F186" s="27"/>
      <c r="G186" s="8">
        <f t="shared" si="62"/>
        <v>1</v>
      </c>
      <c r="H186" s="8">
        <f t="shared" si="63"/>
        <v>0</v>
      </c>
      <c r="J186" s="8">
        <f t="shared" si="64"/>
        <v>0</v>
      </c>
    </row>
    <row r="187" spans="2:14" x14ac:dyDescent="0.25">
      <c r="B187" s="15" t="s">
        <v>55</v>
      </c>
      <c r="C187" s="16" t="s">
        <v>85</v>
      </c>
      <c r="D187" s="16"/>
      <c r="E187" s="150" t="str">
        <f t="shared" si="61"/>
        <v>No</v>
      </c>
      <c r="F187" s="27"/>
      <c r="G187" s="8">
        <f t="shared" si="62"/>
        <v>1</v>
      </c>
      <c r="H187" s="8">
        <f t="shared" si="63"/>
        <v>0</v>
      </c>
      <c r="J187" s="8">
        <f t="shared" si="64"/>
        <v>0</v>
      </c>
    </row>
    <row r="188" spans="2:14" x14ac:dyDescent="0.25">
      <c r="B188" s="15" t="s">
        <v>56</v>
      </c>
      <c r="C188" s="16" t="s">
        <v>85</v>
      </c>
      <c r="D188" s="16"/>
      <c r="E188" s="150" t="str">
        <f t="shared" si="61"/>
        <v>No</v>
      </c>
      <c r="F188" s="27"/>
      <c r="G188" s="8">
        <f t="shared" si="62"/>
        <v>1</v>
      </c>
      <c r="H188" s="8">
        <f t="shared" si="63"/>
        <v>0</v>
      </c>
      <c r="J188" s="8">
        <f t="shared" si="64"/>
        <v>0</v>
      </c>
    </row>
    <row r="189" spans="2:14" ht="15" x14ac:dyDescent="0.25">
      <c r="B189" s="17" t="s">
        <v>251</v>
      </c>
      <c r="C189" s="22"/>
      <c r="D189" s="22" t="s">
        <v>250</v>
      </c>
      <c r="E189" s="45">
        <f>F189</f>
        <v>1</v>
      </c>
      <c r="F189" s="38">
        <f>AVERAGE(F190:F211)</f>
        <v>1</v>
      </c>
      <c r="G189" s="28"/>
      <c r="H189" s="28"/>
      <c r="I189" s="28"/>
      <c r="J189" s="28">
        <f>SUM(J190,J200,J203,J206)</f>
        <v>0</v>
      </c>
    </row>
    <row r="190" spans="2:14" ht="15" x14ac:dyDescent="0.25">
      <c r="B190" s="12" t="s">
        <v>57</v>
      </c>
      <c r="C190" s="13"/>
      <c r="D190" s="13"/>
      <c r="E190" s="26">
        <f>F190</f>
        <v>1</v>
      </c>
      <c r="F190" s="29">
        <f>G190/I190</f>
        <v>1</v>
      </c>
      <c r="G190" s="14">
        <f>SUM(G191:G199)</f>
        <v>9</v>
      </c>
      <c r="H190" s="14">
        <f>SUM(H191:H199)</f>
        <v>0</v>
      </c>
      <c r="I190" s="14">
        <f>SUM(G190:H190)</f>
        <v>9</v>
      </c>
      <c r="J190" s="14">
        <f>SUM(J191:J199)</f>
        <v>0</v>
      </c>
      <c r="K190" s="39">
        <v>50000</v>
      </c>
      <c r="L190" s="39">
        <v>50000</v>
      </c>
      <c r="M190" s="39">
        <f>IF(E190&lt;100%,K190,0)</f>
        <v>0</v>
      </c>
      <c r="N190" s="39">
        <f>IF(E190&lt;100%,L190,0)</f>
        <v>0</v>
      </c>
    </row>
    <row r="191" spans="2:14" x14ac:dyDescent="0.25">
      <c r="B191" s="15" t="s">
        <v>58</v>
      </c>
      <c r="C191" s="16" t="s">
        <v>85</v>
      </c>
      <c r="D191" s="16"/>
      <c r="E191" s="150" t="str">
        <f t="shared" ref="E191:E199" si="65">IF(C191="No","Yes","No")</f>
        <v>No</v>
      </c>
      <c r="F191" s="27"/>
      <c r="G191" s="8">
        <f t="shared" ref="G191:G198" si="66">IF(C191="YES",1,0)</f>
        <v>1</v>
      </c>
      <c r="H191" s="8">
        <f t="shared" ref="H191:H198" si="67">IF(C191="NO",1,0)</f>
        <v>0</v>
      </c>
      <c r="J191" s="8">
        <f t="shared" si="64"/>
        <v>0</v>
      </c>
    </row>
    <row r="192" spans="2:14" x14ac:dyDescent="0.25">
      <c r="B192" s="15" t="s">
        <v>179</v>
      </c>
      <c r="C192" s="16" t="s">
        <v>85</v>
      </c>
      <c r="D192" s="16"/>
      <c r="E192" s="150" t="str">
        <f t="shared" si="65"/>
        <v>No</v>
      </c>
      <c r="F192" s="27"/>
      <c r="G192" s="8">
        <f t="shared" si="66"/>
        <v>1</v>
      </c>
      <c r="H192" s="8">
        <f t="shared" si="67"/>
        <v>0</v>
      </c>
      <c r="J192" s="8">
        <f t="shared" si="64"/>
        <v>0</v>
      </c>
    </row>
    <row r="193" spans="2:14" x14ac:dyDescent="0.25">
      <c r="B193" s="15" t="s">
        <v>180</v>
      </c>
      <c r="C193" s="16" t="s">
        <v>85</v>
      </c>
      <c r="D193" s="16"/>
      <c r="E193" s="150" t="str">
        <f t="shared" si="65"/>
        <v>No</v>
      </c>
      <c r="F193" s="27"/>
      <c r="G193" s="8">
        <f t="shared" si="66"/>
        <v>1</v>
      </c>
      <c r="H193" s="8">
        <f t="shared" si="67"/>
        <v>0</v>
      </c>
      <c r="J193" s="8">
        <f t="shared" si="64"/>
        <v>0</v>
      </c>
    </row>
    <row r="194" spans="2:14" ht="71.25" x14ac:dyDescent="0.25">
      <c r="B194" s="47" t="s">
        <v>296</v>
      </c>
      <c r="C194" s="16" t="s">
        <v>85</v>
      </c>
      <c r="D194" s="16"/>
      <c r="E194" s="150" t="str">
        <f t="shared" si="65"/>
        <v>No</v>
      </c>
      <c r="F194" s="27"/>
      <c r="G194" s="8">
        <f t="shared" si="66"/>
        <v>1</v>
      </c>
      <c r="H194" s="8">
        <f t="shared" si="67"/>
        <v>0</v>
      </c>
      <c r="J194" s="8">
        <f t="shared" si="64"/>
        <v>0</v>
      </c>
    </row>
    <row r="195" spans="2:14" x14ac:dyDescent="0.25">
      <c r="B195" s="15" t="s">
        <v>297</v>
      </c>
      <c r="C195" s="16" t="s">
        <v>85</v>
      </c>
      <c r="D195" s="16"/>
      <c r="E195" s="150" t="str">
        <f t="shared" si="65"/>
        <v>No</v>
      </c>
      <c r="F195" s="27"/>
      <c r="G195" s="8">
        <f t="shared" si="66"/>
        <v>1</v>
      </c>
      <c r="H195" s="8">
        <f t="shared" si="67"/>
        <v>0</v>
      </c>
      <c r="J195" s="8">
        <f t="shared" si="64"/>
        <v>0</v>
      </c>
    </row>
    <row r="196" spans="2:14" ht="42.75" x14ac:dyDescent="0.25">
      <c r="B196" s="15" t="s">
        <v>298</v>
      </c>
      <c r="C196" s="16" t="s">
        <v>85</v>
      </c>
      <c r="D196" s="16"/>
      <c r="E196" s="150" t="str">
        <f t="shared" si="65"/>
        <v>No</v>
      </c>
      <c r="F196" s="27"/>
      <c r="G196" s="8">
        <f t="shared" si="66"/>
        <v>1</v>
      </c>
      <c r="H196" s="8">
        <f t="shared" si="67"/>
        <v>0</v>
      </c>
      <c r="J196" s="8">
        <f t="shared" si="64"/>
        <v>0</v>
      </c>
    </row>
    <row r="197" spans="2:14" ht="28.5" x14ac:dyDescent="0.25">
      <c r="B197" s="15" t="s">
        <v>181</v>
      </c>
      <c r="C197" s="16" t="s">
        <v>85</v>
      </c>
      <c r="D197" s="16"/>
      <c r="E197" s="150" t="str">
        <f t="shared" si="65"/>
        <v>No</v>
      </c>
      <c r="F197" s="27"/>
      <c r="G197" s="8">
        <f t="shared" si="66"/>
        <v>1</v>
      </c>
      <c r="H197" s="8">
        <f t="shared" si="67"/>
        <v>0</v>
      </c>
      <c r="J197" s="8">
        <f t="shared" si="64"/>
        <v>0</v>
      </c>
    </row>
    <row r="198" spans="2:14" ht="28.5" x14ac:dyDescent="0.25">
      <c r="B198" s="15" t="s">
        <v>182</v>
      </c>
      <c r="C198" s="16" t="s">
        <v>85</v>
      </c>
      <c r="D198" s="16"/>
      <c r="E198" s="150" t="str">
        <f t="shared" si="65"/>
        <v>No</v>
      </c>
      <c r="F198" s="27"/>
      <c r="G198" s="8">
        <f t="shared" si="66"/>
        <v>1</v>
      </c>
      <c r="H198" s="8">
        <f t="shared" si="67"/>
        <v>0</v>
      </c>
      <c r="J198" s="8">
        <f t="shared" si="64"/>
        <v>0</v>
      </c>
    </row>
    <row r="199" spans="2:14" ht="28.5" x14ac:dyDescent="0.25">
      <c r="B199" s="15" t="s">
        <v>183</v>
      </c>
      <c r="C199" s="16" t="s">
        <v>85</v>
      </c>
      <c r="D199" s="16"/>
      <c r="E199" s="150" t="str">
        <f t="shared" si="65"/>
        <v>No</v>
      </c>
      <c r="F199" s="27"/>
      <c r="G199" s="8">
        <f t="shared" ref="G199" si="68">IF(C199="YES",1,0)</f>
        <v>1</v>
      </c>
      <c r="H199" s="8">
        <f t="shared" ref="H199" si="69">IF(C199="NO",1,0)</f>
        <v>0</v>
      </c>
      <c r="J199" s="8">
        <f t="shared" ref="J199" si="70">IF(E199="Yes",1,0)</f>
        <v>0</v>
      </c>
    </row>
    <row r="200" spans="2:14" ht="15" x14ac:dyDescent="0.25">
      <c r="B200" s="12" t="s">
        <v>59</v>
      </c>
      <c r="C200" s="13"/>
      <c r="D200" s="13"/>
      <c r="E200" s="26">
        <f>F200</f>
        <v>1</v>
      </c>
      <c r="F200" s="29">
        <f>G200/I200</f>
        <v>1</v>
      </c>
      <c r="G200" s="14">
        <f t="shared" ref="G200:H200" si="71">SUM(G201:G202)</f>
        <v>2</v>
      </c>
      <c r="H200" s="14">
        <f t="shared" si="71"/>
        <v>0</v>
      </c>
      <c r="I200" s="14">
        <f>SUM(G200:H200)</f>
        <v>2</v>
      </c>
      <c r="J200" s="14">
        <f>SUM(J201:J202)</f>
        <v>0</v>
      </c>
      <c r="K200" s="39">
        <v>50000</v>
      </c>
      <c r="L200" s="39">
        <v>50000</v>
      </c>
      <c r="M200" s="39">
        <f>IF(E200&lt;100%,K200,0)</f>
        <v>0</v>
      </c>
      <c r="N200" s="39">
        <f>IF(E200&lt;100%,L200,0)</f>
        <v>0</v>
      </c>
    </row>
    <row r="201" spans="2:14" x14ac:dyDescent="0.25">
      <c r="B201" s="15" t="s">
        <v>299</v>
      </c>
      <c r="C201" s="16" t="s">
        <v>85</v>
      </c>
      <c r="D201" s="16"/>
      <c r="E201" s="150" t="str">
        <f t="shared" ref="E201:E202" si="72">IF(C201="No","Yes","No")</f>
        <v>No</v>
      </c>
      <c r="F201" s="27"/>
      <c r="G201" s="8">
        <f>IF(C201="YES",1,0)</f>
        <v>1</v>
      </c>
      <c r="H201" s="8">
        <f>IF(C201="NO",1,0)</f>
        <v>0</v>
      </c>
      <c r="J201" s="8">
        <f t="shared" si="64"/>
        <v>0</v>
      </c>
    </row>
    <row r="202" spans="2:14" x14ac:dyDescent="0.25">
      <c r="B202" s="15" t="s">
        <v>60</v>
      </c>
      <c r="C202" s="16" t="s">
        <v>85</v>
      </c>
      <c r="D202" s="16"/>
      <c r="E202" s="150" t="str">
        <f t="shared" si="72"/>
        <v>No</v>
      </c>
      <c r="F202" s="27"/>
      <c r="G202" s="8">
        <f>IF(C202="YES",1,0)</f>
        <v>1</v>
      </c>
      <c r="H202" s="8">
        <f>IF(C202="NO",1,0)</f>
        <v>0</v>
      </c>
      <c r="J202" s="8">
        <f t="shared" si="64"/>
        <v>0</v>
      </c>
    </row>
    <row r="203" spans="2:14" ht="15" x14ac:dyDescent="0.25">
      <c r="B203" s="12" t="s">
        <v>61</v>
      </c>
      <c r="C203" s="13"/>
      <c r="D203" s="13"/>
      <c r="E203" s="26">
        <f>F203</f>
        <v>1</v>
      </c>
      <c r="F203" s="29">
        <f>G203/I203</f>
        <v>1</v>
      </c>
      <c r="G203" s="14">
        <f>SUM(G204:G205)</f>
        <v>2</v>
      </c>
      <c r="H203" s="14">
        <f>SUM(H204:H205)</f>
        <v>0</v>
      </c>
      <c r="I203" s="14">
        <f>SUM(G203:H203)</f>
        <v>2</v>
      </c>
      <c r="J203" s="14">
        <f>SUM(J204:J205)</f>
        <v>0</v>
      </c>
      <c r="K203" s="39">
        <v>50000</v>
      </c>
      <c r="L203" s="39">
        <v>50000</v>
      </c>
      <c r="M203" s="39">
        <f>IF(E203&lt;100%,K203,0)</f>
        <v>0</v>
      </c>
      <c r="N203" s="39">
        <f>IF(E203&lt;100%,L203,0)</f>
        <v>0</v>
      </c>
    </row>
    <row r="204" spans="2:14" ht="28.5" x14ac:dyDescent="0.25">
      <c r="B204" s="15" t="s">
        <v>62</v>
      </c>
      <c r="C204" s="16" t="s">
        <v>85</v>
      </c>
      <c r="D204" s="16"/>
      <c r="E204" s="150" t="str">
        <f t="shared" ref="E204:E205" si="73">IF(C204="No","Yes","No")</f>
        <v>No</v>
      </c>
      <c r="F204" s="27"/>
      <c r="G204" s="8">
        <f>IF(C204="YES",1,0)</f>
        <v>1</v>
      </c>
      <c r="H204" s="8">
        <f>IF(C204="NO",1,0)</f>
        <v>0</v>
      </c>
      <c r="J204" s="8">
        <f t="shared" ref="J204:J234" si="74">IF(E204="Yes",1,0)</f>
        <v>0</v>
      </c>
    </row>
    <row r="205" spans="2:14" ht="15.75" customHeight="1" x14ac:dyDescent="0.25">
      <c r="B205" s="15" t="s">
        <v>300</v>
      </c>
      <c r="C205" s="16" t="s">
        <v>85</v>
      </c>
      <c r="D205" s="16"/>
      <c r="E205" s="150" t="str">
        <f t="shared" si="73"/>
        <v>No</v>
      </c>
      <c r="F205" s="27"/>
      <c r="G205" s="8">
        <f>IF(C205="YES",1,0)</f>
        <v>1</v>
      </c>
      <c r="H205" s="8">
        <f>IF(C205="NO",1,0)</f>
        <v>0</v>
      </c>
      <c r="J205" s="8">
        <f t="shared" si="74"/>
        <v>0</v>
      </c>
    </row>
    <row r="206" spans="2:14" ht="15" x14ac:dyDescent="0.25">
      <c r="B206" s="12" t="s">
        <v>63</v>
      </c>
      <c r="C206" s="13"/>
      <c r="D206" s="13"/>
      <c r="E206" s="26">
        <f>F206</f>
        <v>1</v>
      </c>
      <c r="F206" s="29">
        <f>G206/I206</f>
        <v>1</v>
      </c>
      <c r="G206" s="14">
        <f>SUM(G207:G212)</f>
        <v>6</v>
      </c>
      <c r="H206" s="14">
        <f>SUM(H207:H212)</f>
        <v>0</v>
      </c>
      <c r="I206" s="14">
        <f>SUM(G206:H206)</f>
        <v>6</v>
      </c>
      <c r="J206" s="14">
        <f>SUM(J207:J212)</f>
        <v>0</v>
      </c>
      <c r="K206" s="39">
        <v>50000</v>
      </c>
      <c r="L206" s="39">
        <v>50000</v>
      </c>
      <c r="M206" s="39">
        <f>IF(E206&lt;100%,K206,0)</f>
        <v>0</v>
      </c>
      <c r="N206" s="39">
        <f>IF(E206&lt;100%,L206,0)</f>
        <v>0</v>
      </c>
    </row>
    <row r="207" spans="2:14" x14ac:dyDescent="0.25">
      <c r="B207" s="15" t="s">
        <v>80</v>
      </c>
      <c r="C207" s="16" t="s">
        <v>85</v>
      </c>
      <c r="D207" s="16"/>
      <c r="E207" s="150" t="str">
        <f t="shared" ref="E207:E212" si="75">IF(C207="No","Yes","No")</f>
        <v>No</v>
      </c>
      <c r="F207" s="27"/>
      <c r="G207" s="8">
        <f t="shared" ref="G207:G212" si="76">IF(C207="YES",1,0)</f>
        <v>1</v>
      </c>
      <c r="H207" s="8">
        <f t="shared" ref="H207:H212" si="77">IF(C207="NO",1,0)</f>
        <v>0</v>
      </c>
      <c r="J207" s="8">
        <f t="shared" si="74"/>
        <v>0</v>
      </c>
    </row>
    <row r="208" spans="2:14" x14ac:dyDescent="0.25">
      <c r="B208" s="15" t="s">
        <v>64</v>
      </c>
      <c r="C208" s="16" t="s">
        <v>85</v>
      </c>
      <c r="D208" s="16"/>
      <c r="E208" s="150" t="str">
        <f t="shared" si="75"/>
        <v>No</v>
      </c>
      <c r="F208" s="27"/>
      <c r="G208" s="8">
        <f t="shared" si="76"/>
        <v>1</v>
      </c>
      <c r="H208" s="8">
        <f t="shared" si="77"/>
        <v>0</v>
      </c>
      <c r="J208" s="8">
        <f t="shared" si="74"/>
        <v>0</v>
      </c>
    </row>
    <row r="209" spans="2:14" x14ac:dyDescent="0.25">
      <c r="B209" s="15" t="s">
        <v>65</v>
      </c>
      <c r="C209" s="16" t="s">
        <v>85</v>
      </c>
      <c r="D209" s="16"/>
      <c r="E209" s="150" t="str">
        <f t="shared" si="75"/>
        <v>No</v>
      </c>
      <c r="F209" s="27"/>
      <c r="G209" s="8">
        <f t="shared" si="76"/>
        <v>1</v>
      </c>
      <c r="H209" s="8">
        <f t="shared" si="77"/>
        <v>0</v>
      </c>
      <c r="J209" s="8">
        <f t="shared" si="74"/>
        <v>0</v>
      </c>
    </row>
    <row r="210" spans="2:14" x14ac:dyDescent="0.25">
      <c r="B210" s="15" t="s">
        <v>66</v>
      </c>
      <c r="C210" s="16" t="s">
        <v>85</v>
      </c>
      <c r="D210" s="16"/>
      <c r="E210" s="150" t="str">
        <f t="shared" si="75"/>
        <v>No</v>
      </c>
      <c r="F210" s="27"/>
      <c r="G210" s="8">
        <f t="shared" si="76"/>
        <v>1</v>
      </c>
      <c r="H210" s="8">
        <f t="shared" si="77"/>
        <v>0</v>
      </c>
      <c r="J210" s="8">
        <f t="shared" si="74"/>
        <v>0</v>
      </c>
    </row>
    <row r="211" spans="2:14" x14ac:dyDescent="0.25">
      <c r="B211" s="15" t="s">
        <v>67</v>
      </c>
      <c r="C211" s="16" t="s">
        <v>85</v>
      </c>
      <c r="D211" s="16"/>
      <c r="E211" s="150" t="str">
        <f t="shared" si="75"/>
        <v>No</v>
      </c>
      <c r="F211" s="27"/>
      <c r="G211" s="8">
        <f t="shared" si="76"/>
        <v>1</v>
      </c>
      <c r="H211" s="8">
        <f t="shared" si="77"/>
        <v>0</v>
      </c>
      <c r="J211" s="8">
        <f t="shared" si="74"/>
        <v>0</v>
      </c>
    </row>
    <row r="212" spans="2:14" x14ac:dyDescent="0.25">
      <c r="B212" s="15" t="s">
        <v>68</v>
      </c>
      <c r="C212" s="16" t="s">
        <v>85</v>
      </c>
      <c r="D212" s="16"/>
      <c r="E212" s="150" t="str">
        <f t="shared" si="75"/>
        <v>No</v>
      </c>
      <c r="F212" s="27"/>
      <c r="G212" s="8">
        <f t="shared" si="76"/>
        <v>1</v>
      </c>
      <c r="H212" s="8">
        <f t="shared" si="77"/>
        <v>0</v>
      </c>
      <c r="J212" s="8">
        <f t="shared" si="74"/>
        <v>0</v>
      </c>
    </row>
    <row r="213" spans="2:14" ht="18" customHeight="1" x14ac:dyDescent="0.25">
      <c r="B213" s="17" t="s">
        <v>249</v>
      </c>
      <c r="C213" s="22"/>
      <c r="D213" s="22" t="s">
        <v>250</v>
      </c>
      <c r="E213" s="45">
        <f>F213</f>
        <v>1</v>
      </c>
      <c r="F213" s="38">
        <f>AVERAGE(F214:F239)</f>
        <v>1</v>
      </c>
      <c r="G213" s="28"/>
      <c r="H213" s="28"/>
      <c r="I213" s="28"/>
      <c r="J213" s="28">
        <f>SUM(J214,J224)</f>
        <v>0</v>
      </c>
    </row>
    <row r="214" spans="2:14" ht="15" x14ac:dyDescent="0.25">
      <c r="B214" s="12" t="s">
        <v>69</v>
      </c>
      <c r="C214" s="13"/>
      <c r="D214" s="13"/>
      <c r="E214" s="26">
        <f>F214</f>
        <v>1</v>
      </c>
      <c r="F214" s="29">
        <f>G214/I214</f>
        <v>1</v>
      </c>
      <c r="G214" s="14">
        <f>SUM(G215:G223)</f>
        <v>9</v>
      </c>
      <c r="H214" s="14">
        <f>SUM(H215:H223)</f>
        <v>0</v>
      </c>
      <c r="I214" s="14">
        <f>SUM(G214:H214)</f>
        <v>9</v>
      </c>
      <c r="J214" s="14">
        <f>SUM(J215:J223)</f>
        <v>0</v>
      </c>
      <c r="K214" s="39">
        <v>50000</v>
      </c>
      <c r="L214" s="39">
        <v>50000</v>
      </c>
      <c r="M214" s="39">
        <f>IF(E214&lt;100%,K214,0)</f>
        <v>0</v>
      </c>
      <c r="N214" s="39">
        <f>IF(E214&lt;100%,L214,0)</f>
        <v>0</v>
      </c>
    </row>
    <row r="215" spans="2:14" ht="44.25" customHeight="1" x14ac:dyDescent="0.25">
      <c r="B215" s="15" t="s">
        <v>301</v>
      </c>
      <c r="C215" s="16" t="s">
        <v>85</v>
      </c>
      <c r="D215" s="16"/>
      <c r="E215" s="150" t="str">
        <f t="shared" ref="E215:E223" si="78">IF(C215="No","Yes","No")</f>
        <v>No</v>
      </c>
      <c r="F215" s="27"/>
      <c r="G215" s="8">
        <f t="shared" ref="G215:G223" si="79">IF(C215="YES",1,0)</f>
        <v>1</v>
      </c>
      <c r="H215" s="8">
        <f t="shared" ref="H215:H223" si="80">IF(C215="NO",1,0)</f>
        <v>0</v>
      </c>
      <c r="J215" s="8">
        <f t="shared" si="74"/>
        <v>0</v>
      </c>
    </row>
    <row r="216" spans="2:14" ht="57" x14ac:dyDescent="0.25">
      <c r="B216" s="15" t="s">
        <v>302</v>
      </c>
      <c r="C216" s="16" t="s">
        <v>85</v>
      </c>
      <c r="D216" s="16"/>
      <c r="E216" s="150" t="str">
        <f t="shared" si="78"/>
        <v>No</v>
      </c>
      <c r="F216" s="27"/>
      <c r="G216" s="8">
        <f t="shared" si="79"/>
        <v>1</v>
      </c>
      <c r="H216" s="8">
        <f t="shared" si="80"/>
        <v>0</v>
      </c>
      <c r="J216" s="8">
        <f t="shared" si="74"/>
        <v>0</v>
      </c>
    </row>
    <row r="217" spans="2:14" ht="28.5" x14ac:dyDescent="0.25">
      <c r="B217" s="15" t="s">
        <v>162</v>
      </c>
      <c r="C217" s="16" t="s">
        <v>85</v>
      </c>
      <c r="D217" s="16"/>
      <c r="E217" s="150" t="str">
        <f t="shared" si="78"/>
        <v>No</v>
      </c>
      <c r="F217" s="27"/>
      <c r="G217" s="8">
        <f t="shared" si="79"/>
        <v>1</v>
      </c>
      <c r="H217" s="8">
        <f t="shared" si="80"/>
        <v>0</v>
      </c>
      <c r="J217" s="8">
        <f t="shared" si="74"/>
        <v>0</v>
      </c>
    </row>
    <row r="218" spans="2:14" ht="30" customHeight="1" x14ac:dyDescent="0.25">
      <c r="B218" s="15" t="s">
        <v>163</v>
      </c>
      <c r="C218" s="16" t="s">
        <v>85</v>
      </c>
      <c r="D218" s="16"/>
      <c r="E218" s="150" t="str">
        <f t="shared" si="78"/>
        <v>No</v>
      </c>
      <c r="F218" s="27"/>
      <c r="G218" s="8">
        <f t="shared" si="79"/>
        <v>1</v>
      </c>
      <c r="H218" s="8">
        <f t="shared" si="80"/>
        <v>0</v>
      </c>
      <c r="J218" s="8">
        <f t="shared" si="74"/>
        <v>0</v>
      </c>
    </row>
    <row r="219" spans="2:14" ht="44.25" customHeight="1" x14ac:dyDescent="0.25">
      <c r="B219" s="15" t="s">
        <v>303</v>
      </c>
      <c r="C219" s="16" t="s">
        <v>85</v>
      </c>
      <c r="D219" s="16"/>
      <c r="E219" s="150" t="str">
        <f t="shared" si="78"/>
        <v>No</v>
      </c>
      <c r="F219" s="27"/>
      <c r="G219" s="8">
        <f t="shared" si="79"/>
        <v>1</v>
      </c>
      <c r="H219" s="8">
        <f t="shared" si="80"/>
        <v>0</v>
      </c>
      <c r="J219" s="8">
        <f t="shared" si="74"/>
        <v>0</v>
      </c>
    </row>
    <row r="220" spans="2:14" ht="42.75" customHeight="1" x14ac:dyDescent="0.25">
      <c r="B220" s="15" t="s">
        <v>304</v>
      </c>
      <c r="C220" s="16" t="s">
        <v>85</v>
      </c>
      <c r="D220" s="16"/>
      <c r="E220" s="150" t="str">
        <f t="shared" si="78"/>
        <v>No</v>
      </c>
      <c r="F220" s="27"/>
      <c r="G220" s="8">
        <f t="shared" si="79"/>
        <v>1</v>
      </c>
      <c r="H220" s="8">
        <f t="shared" si="80"/>
        <v>0</v>
      </c>
      <c r="J220" s="8">
        <f t="shared" si="74"/>
        <v>0</v>
      </c>
    </row>
    <row r="221" spans="2:14" ht="32.25" customHeight="1" x14ac:dyDescent="0.25">
      <c r="B221" s="15" t="s">
        <v>164</v>
      </c>
      <c r="C221" s="16" t="s">
        <v>85</v>
      </c>
      <c r="D221" s="16"/>
      <c r="E221" s="150" t="str">
        <f t="shared" si="78"/>
        <v>No</v>
      </c>
      <c r="F221" s="27"/>
      <c r="G221" s="8">
        <f t="shared" si="79"/>
        <v>1</v>
      </c>
      <c r="H221" s="8">
        <f t="shared" si="80"/>
        <v>0</v>
      </c>
      <c r="J221" s="8">
        <f t="shared" si="74"/>
        <v>0</v>
      </c>
    </row>
    <row r="222" spans="2:14" ht="42.75" x14ac:dyDescent="0.25">
      <c r="B222" s="15" t="s">
        <v>165</v>
      </c>
      <c r="C222" s="16" t="s">
        <v>85</v>
      </c>
      <c r="D222" s="16"/>
      <c r="E222" s="150" t="str">
        <f t="shared" si="78"/>
        <v>No</v>
      </c>
      <c r="F222" s="27"/>
      <c r="G222" s="8">
        <f t="shared" si="79"/>
        <v>1</v>
      </c>
      <c r="H222" s="8">
        <f t="shared" si="80"/>
        <v>0</v>
      </c>
      <c r="J222" s="8">
        <f t="shared" si="74"/>
        <v>0</v>
      </c>
    </row>
    <row r="223" spans="2:14" ht="42.75" x14ac:dyDescent="0.25">
      <c r="B223" s="15" t="s">
        <v>305</v>
      </c>
      <c r="C223" s="16" t="s">
        <v>85</v>
      </c>
      <c r="D223" s="16"/>
      <c r="E223" s="150" t="str">
        <f t="shared" si="78"/>
        <v>No</v>
      </c>
      <c r="F223" s="27"/>
      <c r="G223" s="8">
        <f t="shared" si="79"/>
        <v>1</v>
      </c>
      <c r="H223" s="8">
        <f t="shared" si="80"/>
        <v>0</v>
      </c>
      <c r="J223" s="8">
        <f t="shared" si="74"/>
        <v>0</v>
      </c>
    </row>
    <row r="224" spans="2:14" ht="15" x14ac:dyDescent="0.25">
      <c r="B224" s="12" t="s">
        <v>70</v>
      </c>
      <c r="C224" s="13"/>
      <c r="D224" s="13"/>
      <c r="E224" s="26">
        <f>F224</f>
        <v>1</v>
      </c>
      <c r="F224" s="29">
        <f>G224/I224</f>
        <v>1</v>
      </c>
      <c r="G224" s="14">
        <f t="shared" ref="G224:H224" si="81">SUM(G225:G234)</f>
        <v>10</v>
      </c>
      <c r="H224" s="14">
        <f t="shared" si="81"/>
        <v>0</v>
      </c>
      <c r="I224" s="14">
        <f>SUM(G224:H224)</f>
        <v>10</v>
      </c>
      <c r="J224" s="14">
        <f>SUM(J225:J234)</f>
        <v>0</v>
      </c>
      <c r="K224" s="39">
        <v>50000</v>
      </c>
      <c r="L224" s="39">
        <v>50000</v>
      </c>
      <c r="M224" s="39">
        <f>IF(E224&lt;100%,K224,0)</f>
        <v>0</v>
      </c>
      <c r="N224" s="39">
        <f>IF(E224&lt;100%,L224,0)</f>
        <v>0</v>
      </c>
    </row>
    <row r="225" spans="2:14" ht="42.75" x14ac:dyDescent="0.25">
      <c r="B225" s="15" t="s">
        <v>166</v>
      </c>
      <c r="C225" s="16" t="s">
        <v>85</v>
      </c>
      <c r="D225" s="16"/>
      <c r="E225" s="150" t="str">
        <f t="shared" ref="E225:E234" si="82">IF(C225="No","Yes","No")</f>
        <v>No</v>
      </c>
      <c r="F225" s="27"/>
      <c r="G225" s="8">
        <f t="shared" ref="G225:G234" si="83">IF(C225="YES",1,0)</f>
        <v>1</v>
      </c>
      <c r="H225" s="8">
        <f t="shared" ref="H225:H234" si="84">IF(C225="NO",1,0)</f>
        <v>0</v>
      </c>
      <c r="J225" s="8">
        <f t="shared" si="74"/>
        <v>0</v>
      </c>
    </row>
    <row r="226" spans="2:14" x14ac:dyDescent="0.25">
      <c r="B226" s="15" t="s">
        <v>243</v>
      </c>
      <c r="C226" s="16" t="s">
        <v>85</v>
      </c>
      <c r="D226" s="16"/>
      <c r="E226" s="150" t="str">
        <f t="shared" si="82"/>
        <v>No</v>
      </c>
      <c r="F226" s="27"/>
      <c r="G226" s="8">
        <f t="shared" si="83"/>
        <v>1</v>
      </c>
      <c r="H226" s="8">
        <f t="shared" si="84"/>
        <v>0</v>
      </c>
      <c r="J226" s="8">
        <f t="shared" si="74"/>
        <v>0</v>
      </c>
    </row>
    <row r="227" spans="2:14" x14ac:dyDescent="0.25">
      <c r="B227" s="15" t="s">
        <v>167</v>
      </c>
      <c r="C227" s="16" t="s">
        <v>85</v>
      </c>
      <c r="D227" s="16"/>
      <c r="E227" s="150" t="str">
        <f t="shared" si="82"/>
        <v>No</v>
      </c>
      <c r="F227" s="27"/>
      <c r="G227" s="8">
        <f t="shared" si="83"/>
        <v>1</v>
      </c>
      <c r="H227" s="8">
        <f t="shared" si="84"/>
        <v>0</v>
      </c>
      <c r="J227" s="8">
        <f t="shared" si="74"/>
        <v>0</v>
      </c>
    </row>
    <row r="228" spans="2:14" x14ac:dyDescent="0.25">
      <c r="B228" s="15" t="s">
        <v>168</v>
      </c>
      <c r="C228" s="16" t="s">
        <v>85</v>
      </c>
      <c r="D228" s="16"/>
      <c r="E228" s="150" t="str">
        <f t="shared" si="82"/>
        <v>No</v>
      </c>
      <c r="F228" s="27"/>
      <c r="G228" s="8">
        <f t="shared" si="83"/>
        <v>1</v>
      </c>
      <c r="H228" s="8">
        <f t="shared" si="84"/>
        <v>0</v>
      </c>
      <c r="J228" s="8">
        <f t="shared" si="74"/>
        <v>0</v>
      </c>
    </row>
    <row r="229" spans="2:14" x14ac:dyDescent="0.25">
      <c r="B229" s="15" t="s">
        <v>169</v>
      </c>
      <c r="C229" s="16" t="s">
        <v>85</v>
      </c>
      <c r="D229" s="16"/>
      <c r="E229" s="150" t="str">
        <f t="shared" si="82"/>
        <v>No</v>
      </c>
      <c r="F229" s="27"/>
      <c r="G229" s="8">
        <f t="shared" si="83"/>
        <v>1</v>
      </c>
      <c r="H229" s="8">
        <f t="shared" si="84"/>
        <v>0</v>
      </c>
      <c r="J229" s="8">
        <f t="shared" si="74"/>
        <v>0</v>
      </c>
    </row>
    <row r="230" spans="2:14" x14ac:dyDescent="0.25">
      <c r="B230" s="15" t="s">
        <v>170</v>
      </c>
      <c r="C230" s="16" t="s">
        <v>85</v>
      </c>
      <c r="D230" s="16"/>
      <c r="E230" s="150" t="str">
        <f t="shared" si="82"/>
        <v>No</v>
      </c>
      <c r="F230" s="27"/>
      <c r="G230" s="8">
        <f t="shared" si="83"/>
        <v>1</v>
      </c>
      <c r="H230" s="8">
        <f t="shared" si="84"/>
        <v>0</v>
      </c>
      <c r="J230" s="8">
        <f t="shared" si="74"/>
        <v>0</v>
      </c>
    </row>
    <row r="231" spans="2:14" x14ac:dyDescent="0.25">
      <c r="B231" s="15" t="s">
        <v>171</v>
      </c>
      <c r="C231" s="16" t="s">
        <v>85</v>
      </c>
      <c r="D231" s="16"/>
      <c r="E231" s="150" t="str">
        <f t="shared" si="82"/>
        <v>No</v>
      </c>
      <c r="F231" s="27"/>
      <c r="G231" s="8">
        <f t="shared" si="83"/>
        <v>1</v>
      </c>
      <c r="H231" s="8">
        <f t="shared" si="84"/>
        <v>0</v>
      </c>
      <c r="J231" s="8">
        <f t="shared" si="74"/>
        <v>0</v>
      </c>
    </row>
    <row r="232" spans="2:14" x14ac:dyDescent="0.25">
      <c r="B232" s="15" t="s">
        <v>172</v>
      </c>
      <c r="C232" s="16" t="s">
        <v>85</v>
      </c>
      <c r="D232" s="16"/>
      <c r="E232" s="150" t="str">
        <f t="shared" si="82"/>
        <v>No</v>
      </c>
      <c r="F232" s="27"/>
      <c r="G232" s="8">
        <f t="shared" si="83"/>
        <v>1</v>
      </c>
      <c r="H232" s="8">
        <f t="shared" si="84"/>
        <v>0</v>
      </c>
      <c r="J232" s="8">
        <f t="shared" si="74"/>
        <v>0</v>
      </c>
    </row>
    <row r="233" spans="2:14" x14ac:dyDescent="0.25">
      <c r="B233" s="15" t="s">
        <v>71</v>
      </c>
      <c r="C233" s="16" t="s">
        <v>85</v>
      </c>
      <c r="D233" s="16"/>
      <c r="E233" s="150" t="str">
        <f t="shared" si="82"/>
        <v>No</v>
      </c>
      <c r="F233" s="27"/>
      <c r="G233" s="8">
        <f t="shared" si="83"/>
        <v>1</v>
      </c>
      <c r="H233" s="8">
        <f t="shared" si="84"/>
        <v>0</v>
      </c>
      <c r="J233" s="8">
        <f t="shared" si="74"/>
        <v>0</v>
      </c>
    </row>
    <row r="234" spans="2:14" x14ac:dyDescent="0.25">
      <c r="B234" s="15" t="s">
        <v>72</v>
      </c>
      <c r="C234" s="16" t="s">
        <v>85</v>
      </c>
      <c r="D234" s="16"/>
      <c r="E234" s="150" t="str">
        <f t="shared" si="82"/>
        <v>No</v>
      </c>
      <c r="F234" s="27"/>
      <c r="G234" s="8">
        <f t="shared" si="83"/>
        <v>1</v>
      </c>
      <c r="H234" s="8">
        <f t="shared" si="84"/>
        <v>0</v>
      </c>
      <c r="J234" s="8">
        <f t="shared" si="74"/>
        <v>0</v>
      </c>
    </row>
    <row r="235" spans="2:14" ht="15" x14ac:dyDescent="0.25">
      <c r="B235" s="17" t="s">
        <v>175</v>
      </c>
      <c r="C235" s="22"/>
      <c r="D235" s="22"/>
      <c r="E235" s="45">
        <f>F235</f>
        <v>1</v>
      </c>
      <c r="F235" s="29">
        <f>G235/I235</f>
        <v>1</v>
      </c>
      <c r="G235" s="37">
        <f>SUM(G236:G237)</f>
        <v>2</v>
      </c>
      <c r="H235" s="28">
        <f>SUM(H236:H237)</f>
        <v>0</v>
      </c>
      <c r="I235" s="28">
        <f>SUM(G235:H235)</f>
        <v>2</v>
      </c>
      <c r="J235" s="28">
        <f>SUM(J236:J237)</f>
        <v>0</v>
      </c>
    </row>
    <row r="236" spans="2:14" ht="28.5" x14ac:dyDescent="0.25">
      <c r="B236" s="15" t="s">
        <v>306</v>
      </c>
      <c r="C236" s="16" t="s">
        <v>85</v>
      </c>
      <c r="D236" s="16"/>
      <c r="E236" s="150" t="str">
        <f t="shared" ref="E236:E237" si="85">IF(C236="No","Yes","No")</f>
        <v>No</v>
      </c>
      <c r="F236" s="27"/>
      <c r="G236" s="8">
        <f>IF(C236="YES",1,(IF(C236="N/A",1,0)))</f>
        <v>1</v>
      </c>
      <c r="H236" s="8">
        <f>IF(C236="NO",1,0)</f>
        <v>0</v>
      </c>
      <c r="J236" s="8">
        <f t="shared" ref="J236" si="86">IF(E236="Yes",1,0)</f>
        <v>0</v>
      </c>
      <c r="K236" s="39">
        <v>50000</v>
      </c>
      <c r="L236" s="39">
        <v>50000</v>
      </c>
      <c r="M236" s="39">
        <f>IF(E236&lt;100%,K236,0)</f>
        <v>0</v>
      </c>
      <c r="N236" s="39">
        <f>IF(E236&lt;100%,L236,0)</f>
        <v>0</v>
      </c>
    </row>
    <row r="237" spans="2:14" ht="28.5" x14ac:dyDescent="0.25">
      <c r="B237" s="15" t="s">
        <v>173</v>
      </c>
      <c r="C237" s="16" t="s">
        <v>85</v>
      </c>
      <c r="D237" s="16"/>
      <c r="E237" s="150" t="str">
        <f t="shared" si="85"/>
        <v>No</v>
      </c>
      <c r="F237" s="27"/>
      <c r="G237" s="8">
        <f>IF(C237="YES",1,(IF(C237="N/A",1,0)))</f>
        <v>1</v>
      </c>
      <c r="H237" s="8">
        <f>IF(C237="NO",1,0)</f>
        <v>0</v>
      </c>
      <c r="J237" s="8">
        <f t="shared" ref="J237" si="87">IF(E237="Yes",1,0)</f>
        <v>0</v>
      </c>
    </row>
    <row r="238" spans="2:14" ht="15" x14ac:dyDescent="0.25">
      <c r="B238" s="17" t="s">
        <v>176</v>
      </c>
      <c r="C238" s="22"/>
      <c r="D238" s="22"/>
      <c r="E238" s="45">
        <f>F238</f>
        <v>1</v>
      </c>
      <c r="F238" s="29">
        <f>G238/I238</f>
        <v>1</v>
      </c>
      <c r="G238" s="28">
        <f>SUM(G239:G265)</f>
        <v>40</v>
      </c>
      <c r="H238" s="28">
        <f>SUM(H239:H265)</f>
        <v>0</v>
      </c>
      <c r="I238" s="28">
        <f>SUM(G238:H238)</f>
        <v>40</v>
      </c>
      <c r="J238" s="28">
        <f>SUM(J239:J250)</f>
        <v>0</v>
      </c>
    </row>
    <row r="239" spans="2:14" ht="71.25" x14ac:dyDescent="0.25">
      <c r="B239" s="15" t="s">
        <v>244</v>
      </c>
      <c r="C239" s="16" t="s">
        <v>85</v>
      </c>
      <c r="D239" s="16"/>
      <c r="E239" s="150" t="str">
        <f t="shared" ref="E239:E255" si="88">IF(C239="No","Yes","No")</f>
        <v>No</v>
      </c>
      <c r="F239" s="27"/>
      <c r="G239" s="8">
        <f t="shared" ref="G239:G253" si="89">IF(C239="YES",1,0)</f>
        <v>1</v>
      </c>
      <c r="H239" s="8">
        <f t="shared" ref="H239:H253" si="90">IF(C239="NO",1,0)</f>
        <v>0</v>
      </c>
      <c r="J239" s="8">
        <f t="shared" ref="J239" si="91">IF(E239="Yes",1,0)</f>
        <v>0</v>
      </c>
      <c r="K239" s="39">
        <v>50000</v>
      </c>
      <c r="L239" s="39">
        <v>50000</v>
      </c>
      <c r="M239" s="39">
        <f>IF(E239&lt;100%,K239,0)</f>
        <v>0</v>
      </c>
      <c r="N239" s="39">
        <f>IF(E239&lt;100%,L239,0)</f>
        <v>0</v>
      </c>
    </row>
    <row r="240" spans="2:14" ht="42.75" x14ac:dyDescent="0.25">
      <c r="B240" s="15" t="s">
        <v>185</v>
      </c>
      <c r="C240" s="16" t="s">
        <v>85</v>
      </c>
      <c r="D240" s="16"/>
      <c r="E240" s="150" t="str">
        <f t="shared" si="88"/>
        <v>No</v>
      </c>
      <c r="F240" s="27"/>
      <c r="G240" s="8">
        <f t="shared" ref="G240:G250" si="92">IF(C240="YES",1,0)</f>
        <v>1</v>
      </c>
      <c r="H240" s="8">
        <f t="shared" ref="H240:H250" si="93">IF(C240="NO",1,0)</f>
        <v>0</v>
      </c>
      <c r="J240" s="8">
        <f t="shared" ref="J240:J250" si="94">IF(E240="Yes",1,0)</f>
        <v>0</v>
      </c>
      <c r="K240" s="49"/>
      <c r="L240" s="49"/>
      <c r="M240" s="49"/>
      <c r="N240" s="49"/>
    </row>
    <row r="241" spans="2:14" ht="42.75" x14ac:dyDescent="0.25">
      <c r="B241" s="15" t="s">
        <v>245</v>
      </c>
      <c r="C241" s="16" t="s">
        <v>85</v>
      </c>
      <c r="D241" s="16"/>
      <c r="E241" s="150" t="str">
        <f t="shared" si="88"/>
        <v>No</v>
      </c>
      <c r="F241" s="27"/>
      <c r="G241" s="8">
        <f t="shared" si="92"/>
        <v>1</v>
      </c>
      <c r="H241" s="8">
        <f t="shared" si="93"/>
        <v>0</v>
      </c>
      <c r="J241" s="8">
        <f t="shared" si="94"/>
        <v>0</v>
      </c>
      <c r="K241" s="49"/>
      <c r="L241" s="49"/>
      <c r="M241" s="49"/>
      <c r="N241" s="49"/>
    </row>
    <row r="242" spans="2:14" ht="30" customHeight="1" x14ac:dyDescent="0.25">
      <c r="B242" s="15" t="s">
        <v>186</v>
      </c>
      <c r="C242" s="16" t="s">
        <v>85</v>
      </c>
      <c r="D242" s="16"/>
      <c r="E242" s="150" t="str">
        <f t="shared" si="88"/>
        <v>No</v>
      </c>
      <c r="F242" s="27"/>
      <c r="G242" s="8">
        <f t="shared" si="92"/>
        <v>1</v>
      </c>
      <c r="H242" s="8">
        <f t="shared" si="93"/>
        <v>0</v>
      </c>
      <c r="J242" s="8">
        <f t="shared" si="94"/>
        <v>0</v>
      </c>
      <c r="K242" s="49"/>
      <c r="L242" s="49"/>
      <c r="M242" s="49"/>
      <c r="N242" s="49"/>
    </row>
    <row r="243" spans="2:14" ht="27.75" customHeight="1" x14ac:dyDescent="0.25">
      <c r="B243" s="15" t="s">
        <v>187</v>
      </c>
      <c r="C243" s="16" t="s">
        <v>85</v>
      </c>
      <c r="D243" s="16"/>
      <c r="E243" s="150" t="str">
        <f t="shared" si="88"/>
        <v>No</v>
      </c>
      <c r="F243" s="27"/>
      <c r="G243" s="8">
        <f t="shared" si="92"/>
        <v>1</v>
      </c>
      <c r="H243" s="8">
        <f t="shared" si="93"/>
        <v>0</v>
      </c>
      <c r="J243" s="8">
        <f t="shared" si="94"/>
        <v>0</v>
      </c>
      <c r="K243" s="49"/>
      <c r="L243" s="49"/>
      <c r="M243" s="49"/>
      <c r="N243" s="49"/>
    </row>
    <row r="244" spans="2:14" ht="30" customHeight="1" x14ac:dyDescent="0.25">
      <c r="B244" s="15" t="s">
        <v>188</v>
      </c>
      <c r="C244" s="16" t="s">
        <v>85</v>
      </c>
      <c r="D244" s="16"/>
      <c r="E244" s="150" t="str">
        <f t="shared" si="88"/>
        <v>No</v>
      </c>
      <c r="F244" s="27"/>
      <c r="G244" s="8">
        <f t="shared" si="92"/>
        <v>1</v>
      </c>
      <c r="H244" s="8">
        <f t="shared" si="93"/>
        <v>0</v>
      </c>
      <c r="J244" s="8">
        <f t="shared" si="94"/>
        <v>0</v>
      </c>
      <c r="K244" s="49"/>
      <c r="L244" s="49"/>
      <c r="M244" s="49"/>
      <c r="N244" s="49"/>
    </row>
    <row r="245" spans="2:14" ht="28.5" customHeight="1" x14ac:dyDescent="0.25">
      <c r="B245" s="15" t="s">
        <v>189</v>
      </c>
      <c r="C245" s="16" t="s">
        <v>85</v>
      </c>
      <c r="D245" s="16"/>
      <c r="E245" s="150" t="str">
        <f t="shared" si="88"/>
        <v>No</v>
      </c>
      <c r="F245" s="27"/>
      <c r="G245" s="8">
        <f t="shared" si="92"/>
        <v>1</v>
      </c>
      <c r="H245" s="8">
        <f t="shared" si="93"/>
        <v>0</v>
      </c>
      <c r="J245" s="8">
        <f t="shared" si="94"/>
        <v>0</v>
      </c>
      <c r="K245" s="49"/>
      <c r="L245" s="49"/>
      <c r="M245" s="49"/>
      <c r="N245" s="49"/>
    </row>
    <row r="246" spans="2:14" ht="27.75" customHeight="1" x14ac:dyDescent="0.25">
      <c r="B246" s="15" t="s">
        <v>190</v>
      </c>
      <c r="C246" s="16" t="s">
        <v>85</v>
      </c>
      <c r="D246" s="16"/>
      <c r="E246" s="150" t="str">
        <f t="shared" si="88"/>
        <v>No</v>
      </c>
      <c r="F246" s="27"/>
      <c r="G246" s="8">
        <f t="shared" si="92"/>
        <v>1</v>
      </c>
      <c r="H246" s="8">
        <f t="shared" si="93"/>
        <v>0</v>
      </c>
      <c r="J246" s="8">
        <f t="shared" si="94"/>
        <v>0</v>
      </c>
      <c r="K246" s="49"/>
      <c r="L246" s="49"/>
      <c r="M246" s="49"/>
      <c r="N246" s="49"/>
    </row>
    <row r="247" spans="2:14" x14ac:dyDescent="0.25">
      <c r="B247" s="15" t="s">
        <v>191</v>
      </c>
      <c r="C247" s="16" t="s">
        <v>85</v>
      </c>
      <c r="D247" s="16"/>
      <c r="E247" s="150" t="str">
        <f t="shared" si="88"/>
        <v>No</v>
      </c>
      <c r="F247" s="27"/>
      <c r="G247" s="8">
        <f t="shared" si="92"/>
        <v>1</v>
      </c>
      <c r="H247" s="8">
        <f t="shared" si="93"/>
        <v>0</v>
      </c>
      <c r="J247" s="8">
        <f t="shared" si="94"/>
        <v>0</v>
      </c>
    </row>
    <row r="248" spans="2:14" ht="42.75" x14ac:dyDescent="0.25">
      <c r="B248" s="15" t="s">
        <v>192</v>
      </c>
      <c r="C248" s="16" t="s">
        <v>85</v>
      </c>
      <c r="D248" s="16"/>
      <c r="E248" s="150" t="str">
        <f t="shared" si="88"/>
        <v>No</v>
      </c>
      <c r="F248" s="27"/>
      <c r="G248" s="8">
        <f t="shared" si="92"/>
        <v>1</v>
      </c>
      <c r="H248" s="8">
        <f t="shared" si="93"/>
        <v>0</v>
      </c>
      <c r="J248" s="8">
        <f t="shared" si="94"/>
        <v>0</v>
      </c>
    </row>
    <row r="249" spans="2:14" ht="28.5" x14ac:dyDescent="0.25">
      <c r="B249" s="15" t="s">
        <v>193</v>
      </c>
      <c r="C249" s="16" t="s">
        <v>85</v>
      </c>
      <c r="D249" s="16"/>
      <c r="E249" s="150" t="str">
        <f t="shared" si="88"/>
        <v>No</v>
      </c>
      <c r="F249" s="27"/>
      <c r="G249" s="8">
        <f t="shared" si="92"/>
        <v>1</v>
      </c>
      <c r="H249" s="8">
        <f t="shared" si="93"/>
        <v>0</v>
      </c>
      <c r="J249" s="8">
        <f t="shared" si="94"/>
        <v>0</v>
      </c>
    </row>
    <row r="250" spans="2:14" ht="28.5" x14ac:dyDescent="0.25">
      <c r="B250" s="15" t="s">
        <v>194</v>
      </c>
      <c r="C250" s="16" t="s">
        <v>85</v>
      </c>
      <c r="D250" s="16"/>
      <c r="E250" s="150" t="str">
        <f t="shared" si="88"/>
        <v>No</v>
      </c>
      <c r="F250" s="27"/>
      <c r="G250" s="8">
        <f t="shared" si="92"/>
        <v>1</v>
      </c>
      <c r="H250" s="8">
        <f t="shared" si="93"/>
        <v>0</v>
      </c>
      <c r="J250" s="8">
        <f t="shared" si="94"/>
        <v>0</v>
      </c>
    </row>
    <row r="251" spans="2:14" ht="15" x14ac:dyDescent="0.25">
      <c r="B251" s="17" t="s">
        <v>177</v>
      </c>
      <c r="C251" s="22"/>
      <c r="D251" s="22"/>
      <c r="E251" s="45">
        <f>F251</f>
        <v>1</v>
      </c>
      <c r="F251" s="29">
        <f>G251/I251</f>
        <v>1</v>
      </c>
      <c r="G251" s="28">
        <f>SUM(G252:G269)</f>
        <v>14</v>
      </c>
      <c r="H251" s="28">
        <f>SUM(H252:H269)</f>
        <v>0</v>
      </c>
      <c r="I251" s="28">
        <f>SUM(G251:H251)</f>
        <v>14</v>
      </c>
      <c r="J251" s="28">
        <f>SUM(J252:J265)</f>
        <v>0</v>
      </c>
    </row>
    <row r="252" spans="2:14" x14ac:dyDescent="0.25">
      <c r="B252" s="15" t="s">
        <v>178</v>
      </c>
      <c r="C252" s="16" t="s">
        <v>85</v>
      </c>
      <c r="D252" s="16"/>
      <c r="E252" s="150" t="str">
        <f t="shared" si="88"/>
        <v>No</v>
      </c>
      <c r="F252" s="27"/>
      <c r="G252" s="8">
        <f t="shared" si="89"/>
        <v>1</v>
      </c>
      <c r="H252" s="8">
        <f t="shared" si="90"/>
        <v>0</v>
      </c>
      <c r="J252" s="8">
        <f>IF(E253="Yes",1,0)</f>
        <v>0</v>
      </c>
      <c r="K252" s="39">
        <v>1000</v>
      </c>
      <c r="L252" s="39">
        <v>1000</v>
      </c>
      <c r="M252" s="39">
        <f>IF(E252&lt;100%,K252,0)</f>
        <v>0</v>
      </c>
      <c r="N252" s="39">
        <f>IF(E252&lt;100%,L252,0)</f>
        <v>0</v>
      </c>
    </row>
    <row r="253" spans="2:14" x14ac:dyDescent="0.25">
      <c r="B253" s="15" t="s">
        <v>195</v>
      </c>
      <c r="C253" s="16" t="s">
        <v>85</v>
      </c>
      <c r="D253" s="16"/>
      <c r="E253" s="150" t="str">
        <f t="shared" si="88"/>
        <v>No</v>
      </c>
      <c r="F253" s="27"/>
      <c r="G253" s="8">
        <f t="shared" si="89"/>
        <v>1</v>
      </c>
      <c r="H253" s="8">
        <f t="shared" si="90"/>
        <v>0</v>
      </c>
      <c r="J253" s="8">
        <f t="shared" ref="J253" si="95">IF(E253="Yes",1,0)</f>
        <v>0</v>
      </c>
    </row>
    <row r="254" spans="2:14" x14ac:dyDescent="0.25">
      <c r="B254" s="15" t="s">
        <v>196</v>
      </c>
      <c r="C254" s="16" t="s">
        <v>85</v>
      </c>
      <c r="D254" s="16"/>
      <c r="E254" s="150" t="str">
        <f t="shared" si="88"/>
        <v>No</v>
      </c>
      <c r="F254" s="27"/>
      <c r="G254" s="8">
        <f t="shared" ref="G254:G255" si="96">IF(C254="YES",1,0)</f>
        <v>1</v>
      </c>
      <c r="H254" s="8">
        <f t="shared" ref="H254:H255" si="97">IF(C254="NO",1,0)</f>
        <v>0</v>
      </c>
      <c r="J254" s="8">
        <f t="shared" ref="J254:J265" si="98">IF(E254="Yes",1,0)</f>
        <v>0</v>
      </c>
    </row>
    <row r="255" spans="2:14" x14ac:dyDescent="0.25">
      <c r="B255" s="15" t="s">
        <v>197</v>
      </c>
      <c r="C255" s="16" t="s">
        <v>85</v>
      </c>
      <c r="D255" s="16"/>
      <c r="E255" s="150" t="str">
        <f t="shared" si="88"/>
        <v>No</v>
      </c>
      <c r="F255" s="27"/>
      <c r="G255" s="8">
        <f t="shared" si="96"/>
        <v>1</v>
      </c>
      <c r="H255" s="8">
        <f t="shared" si="97"/>
        <v>0</v>
      </c>
      <c r="J255" s="8">
        <f t="shared" si="98"/>
        <v>0</v>
      </c>
    </row>
    <row r="256" spans="2:14" x14ac:dyDescent="0.25">
      <c r="B256" s="15" t="s">
        <v>198</v>
      </c>
      <c r="C256" s="16" t="s">
        <v>85</v>
      </c>
      <c r="D256" s="16"/>
      <c r="E256" s="150" t="str">
        <f t="shared" ref="E256:E265" si="99">IF(C256="No","Yes","No")</f>
        <v>No</v>
      </c>
      <c r="F256" s="27"/>
      <c r="G256" s="8">
        <f t="shared" ref="G256:G265" si="100">IF(C256="YES",1,0)</f>
        <v>1</v>
      </c>
      <c r="H256" s="8">
        <f t="shared" ref="H256:H265" si="101">IF(C256="NO",1,0)</f>
        <v>0</v>
      </c>
      <c r="J256" s="8">
        <f t="shared" si="98"/>
        <v>0</v>
      </c>
    </row>
    <row r="257" spans="2:10" x14ac:dyDescent="0.25">
      <c r="B257" s="15" t="s">
        <v>199</v>
      </c>
      <c r="C257" s="16" t="s">
        <v>85</v>
      </c>
      <c r="D257" s="16"/>
      <c r="E257" s="150" t="str">
        <f t="shared" si="99"/>
        <v>No</v>
      </c>
      <c r="F257" s="27"/>
      <c r="G257" s="8">
        <f t="shared" si="100"/>
        <v>1</v>
      </c>
      <c r="H257" s="8">
        <f t="shared" si="101"/>
        <v>0</v>
      </c>
      <c r="J257" s="8">
        <f t="shared" si="98"/>
        <v>0</v>
      </c>
    </row>
    <row r="258" spans="2:10" ht="28.5" x14ac:dyDescent="0.25">
      <c r="B258" s="15" t="s">
        <v>200</v>
      </c>
      <c r="C258" s="16" t="s">
        <v>85</v>
      </c>
      <c r="D258" s="16"/>
      <c r="E258" s="150" t="str">
        <f t="shared" si="99"/>
        <v>No</v>
      </c>
      <c r="F258" s="27"/>
      <c r="G258" s="8">
        <f t="shared" ref="G258" si="102">IF(C258="YES",1,0)</f>
        <v>1</v>
      </c>
      <c r="H258" s="8">
        <f t="shared" ref="H258" si="103">IF(C258="NO",1,0)</f>
        <v>0</v>
      </c>
      <c r="J258" s="8">
        <f t="shared" ref="J258" si="104">IF(E258="Yes",1,0)</f>
        <v>0</v>
      </c>
    </row>
    <row r="259" spans="2:10" ht="13.5" customHeight="1" x14ac:dyDescent="0.25">
      <c r="B259" s="15" t="s">
        <v>201</v>
      </c>
      <c r="C259" s="16" t="s">
        <v>85</v>
      </c>
      <c r="D259" s="16"/>
      <c r="E259" s="150" t="str">
        <f t="shared" si="99"/>
        <v>No</v>
      </c>
      <c r="F259" s="27"/>
      <c r="G259" s="8">
        <f t="shared" si="100"/>
        <v>1</v>
      </c>
      <c r="H259" s="8">
        <f t="shared" si="101"/>
        <v>0</v>
      </c>
      <c r="J259" s="8">
        <f t="shared" si="98"/>
        <v>0</v>
      </c>
    </row>
    <row r="260" spans="2:10" x14ac:dyDescent="0.25">
      <c r="B260" s="15" t="s">
        <v>202</v>
      </c>
      <c r="C260" s="16" t="s">
        <v>85</v>
      </c>
      <c r="D260" s="16"/>
      <c r="E260" s="150" t="str">
        <f t="shared" si="99"/>
        <v>No</v>
      </c>
      <c r="F260" s="27"/>
      <c r="G260" s="8">
        <f t="shared" si="100"/>
        <v>1</v>
      </c>
      <c r="H260" s="8">
        <f t="shared" si="101"/>
        <v>0</v>
      </c>
      <c r="J260" s="8">
        <f t="shared" si="98"/>
        <v>0</v>
      </c>
    </row>
    <row r="261" spans="2:10" ht="28.5" x14ac:dyDescent="0.25">
      <c r="B261" s="15" t="s">
        <v>203</v>
      </c>
      <c r="C261" s="16" t="s">
        <v>85</v>
      </c>
      <c r="D261" s="16"/>
      <c r="E261" s="150" t="str">
        <f t="shared" si="99"/>
        <v>No</v>
      </c>
      <c r="F261" s="27"/>
      <c r="G261" s="8">
        <f t="shared" si="100"/>
        <v>1</v>
      </c>
      <c r="H261" s="8">
        <f t="shared" si="101"/>
        <v>0</v>
      </c>
      <c r="J261" s="8">
        <f t="shared" si="98"/>
        <v>0</v>
      </c>
    </row>
    <row r="262" spans="2:10" ht="71.25" x14ac:dyDescent="0.25">
      <c r="B262" s="15" t="s">
        <v>246</v>
      </c>
      <c r="C262" s="16" t="s">
        <v>85</v>
      </c>
      <c r="D262" s="16"/>
      <c r="E262" s="150"/>
      <c r="F262" s="27"/>
      <c r="G262" s="8">
        <f t="shared" ref="G262" si="105">IF(C262="YES",1,0)</f>
        <v>1</v>
      </c>
      <c r="H262" s="8">
        <f t="shared" ref="H262" si="106">IF(C262="NO",1,0)</f>
        <v>0</v>
      </c>
      <c r="J262" s="8">
        <f t="shared" ref="J262" si="107">IF(E262="Yes",1,0)</f>
        <v>0</v>
      </c>
    </row>
    <row r="263" spans="2:10" x14ac:dyDescent="0.25">
      <c r="B263" s="15" t="s">
        <v>204</v>
      </c>
      <c r="C263" s="16" t="s">
        <v>85</v>
      </c>
      <c r="D263" s="16"/>
      <c r="E263" s="150" t="str">
        <f t="shared" si="99"/>
        <v>No</v>
      </c>
      <c r="F263" s="27"/>
      <c r="G263" s="8">
        <f t="shared" si="100"/>
        <v>1</v>
      </c>
      <c r="H263" s="8">
        <f t="shared" si="101"/>
        <v>0</v>
      </c>
      <c r="J263" s="8">
        <f t="shared" si="98"/>
        <v>0</v>
      </c>
    </row>
    <row r="264" spans="2:10" x14ac:dyDescent="0.25">
      <c r="B264" s="15" t="s">
        <v>205</v>
      </c>
      <c r="C264" s="16" t="s">
        <v>85</v>
      </c>
      <c r="D264" s="16"/>
      <c r="E264" s="150" t="str">
        <f t="shared" si="99"/>
        <v>No</v>
      </c>
      <c r="F264" s="27"/>
      <c r="G264" s="8">
        <f t="shared" si="100"/>
        <v>1</v>
      </c>
      <c r="H264" s="8">
        <f t="shared" si="101"/>
        <v>0</v>
      </c>
      <c r="J264" s="8">
        <f t="shared" si="98"/>
        <v>0</v>
      </c>
    </row>
    <row r="265" spans="2:10" ht="29.25" thickBot="1" x14ac:dyDescent="0.3">
      <c r="B265" s="72" t="s">
        <v>206</v>
      </c>
      <c r="C265" s="16" t="s">
        <v>85</v>
      </c>
      <c r="D265" s="73"/>
      <c r="E265" s="151" t="str">
        <f t="shared" si="99"/>
        <v>No</v>
      </c>
      <c r="F265" s="27"/>
      <c r="G265" s="8">
        <f t="shared" si="100"/>
        <v>1</v>
      </c>
      <c r="H265" s="8">
        <f t="shared" si="101"/>
        <v>0</v>
      </c>
      <c r="J265" s="8">
        <f t="shared" si="98"/>
        <v>0</v>
      </c>
    </row>
    <row r="266" spans="2:10" ht="15" thickTop="1" x14ac:dyDescent="0.25"/>
  </sheetData>
  <sheetProtection algorithmName="SHA-512" hashValue="g6cnONYl3nDOQcr1StREWo5RL09m4bhiNJN4W9KhfuCWjUkjvyzWnO0vEGl8+LFBPNDHu6pdMSrdcMh3knRiyQ==" saltValue="4TIVGHYVDvzjm8qXSP1K5w==" spinCount="100000" sheet="1" objects="1" scenarios="1" selectLockedCells="1"/>
  <mergeCells count="3">
    <mergeCell ref="B8:E8"/>
    <mergeCell ref="C2:E2"/>
    <mergeCell ref="B3:E3"/>
  </mergeCells>
  <conditionalFormatting sqref="E5">
    <cfRule type="cellIs" dxfId="10" priority="1" operator="between">
      <formula>0.7</formula>
      <formula>0.79</formula>
    </cfRule>
    <cfRule type="cellIs" dxfId="9" priority="2" operator="lessThan">
      <formula>0.69</formula>
    </cfRule>
    <cfRule type="cellIs" dxfId="8" priority="3" operator="between">
      <formula>0.8</formula>
      <formula>0.89</formula>
    </cfRule>
    <cfRule type="cellIs" dxfId="7" priority="4" operator="greaterThan">
      <formula>0.9</formula>
    </cfRule>
  </conditionalFormatting>
  <dataValidations count="2">
    <dataValidation type="list" allowBlank="1" showInputMessage="1" showErrorMessage="1" sqref="D107 D214 D85 D39 D42:D43 D52 D61 D63 D71 D102 D105 D139 D133 D115 D113 D206 D203 D200 D190 D171 D161 D157 D152 D224 C113:C115 D90 C12:C83 C133:C137 C239:C250 C105:C111 C190:C212 C214:C234 C252:C265 C85:C102 C139:C188" xr:uid="{00000000-0002-0000-0000-000000000000}">
      <formula1>No</formula1>
    </dataValidation>
    <dataValidation type="list" allowBlank="1" showInputMessage="1" showErrorMessage="1" sqref="C103 C116:C132 C236:C237" xr:uid="{A51F7D4B-D7ED-4C9C-9186-18593D2F334A}">
      <formula1>YES</formula1>
    </dataValidation>
  </dataValidations>
  <pageMargins left="0.70866141732283472" right="0.70866141732283472" top="0.74803149606299213" bottom="0.74803149606299213" header="0.31496062992125984" footer="0.31496062992125984"/>
  <pageSetup paperSize="9" scale="50" fitToHeight="0" orientation="portrait" horizontalDpi="4294967294" r:id="rId1"/>
  <rowBreaks count="7" manualBreakCount="7">
    <brk id="27" min="1" max="4" man="1"/>
    <brk id="41" min="1" max="4" man="1"/>
    <brk id="62" min="1" max="4" man="1"/>
    <brk id="83" min="1" max="4" man="1"/>
    <brk id="111" min="1" max="4" man="1"/>
    <brk id="160" min="1" max="4" man="1"/>
    <brk id="212" min="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109"/>
  <sheetViews>
    <sheetView tabSelected="1" view="pageBreakPreview" zoomScale="55" zoomScaleNormal="40" zoomScaleSheetLayoutView="55" zoomScalePageLayoutView="40" workbookViewId="0">
      <selection activeCell="B109" sqref="B109:G109"/>
    </sheetView>
  </sheetViews>
  <sheetFormatPr defaultRowHeight="14.25" x14ac:dyDescent="0.2"/>
  <cols>
    <col min="1" max="1" width="2.7109375" style="7" customWidth="1"/>
    <col min="2" max="2" width="64.5703125" style="7" customWidth="1"/>
    <col min="3" max="3" width="5.140625" style="7" customWidth="1"/>
    <col min="4" max="4" width="3.42578125" style="7" customWidth="1"/>
    <col min="5" max="5" width="91.7109375" style="7" customWidth="1"/>
    <col min="6" max="6" width="40" style="7" customWidth="1"/>
    <col min="7" max="7" width="39" style="7" customWidth="1"/>
    <col min="8" max="8" width="0.85546875" style="7" customWidth="1"/>
    <col min="9" max="9" width="15.140625" style="7" customWidth="1"/>
    <col min="10" max="12" width="45.28515625" style="7" customWidth="1"/>
    <col min="13" max="16384" width="9.140625" style="7"/>
  </cols>
  <sheetData>
    <row r="1" spans="2:7" ht="15" thickBot="1" x14ac:dyDescent="0.25"/>
    <row r="2" spans="2:7" ht="201.75" customHeight="1" thickTop="1" thickBot="1" x14ac:dyDescent="0.55000000000000004">
      <c r="B2" s="50"/>
      <c r="C2" s="187" t="s">
        <v>248</v>
      </c>
      <c r="D2" s="188"/>
      <c r="E2" s="188"/>
      <c r="F2" s="185" t="s">
        <v>143</v>
      </c>
      <c r="G2" s="186"/>
    </row>
    <row r="3" spans="2:7" ht="37.5" thickTop="1" thickBot="1" x14ac:dyDescent="0.25">
      <c r="B3" s="202" t="str">
        <f>AUDIT!B3</f>
        <v>Legal Compliance Self Assessment</v>
      </c>
      <c r="C3" s="203"/>
      <c r="D3" s="203"/>
      <c r="E3" s="204"/>
      <c r="F3" s="205"/>
      <c r="G3" s="206"/>
    </row>
    <row r="4" spans="2:7" ht="45" customHeight="1" thickTop="1" x14ac:dyDescent="0.2">
      <c r="B4" s="81" t="str">
        <f>AUDIT!B4</f>
        <v>Company or Project Name</v>
      </c>
      <c r="C4" s="195" t="str">
        <f>AUDIT!D4</f>
        <v>Insert Here</v>
      </c>
      <c r="D4" s="196"/>
      <c r="E4" s="197"/>
      <c r="F4" s="79"/>
      <c r="G4" s="74"/>
    </row>
    <row r="5" spans="2:7" ht="37.5" customHeight="1" thickBot="1" x14ac:dyDescent="0.25">
      <c r="B5" s="82" t="str">
        <f>AUDIT!B5</f>
        <v>Project Number / Location</v>
      </c>
      <c r="C5" s="198" t="str">
        <f>AUDIT!D5</f>
        <v>Insert Here</v>
      </c>
      <c r="D5" s="199"/>
      <c r="E5" s="199"/>
      <c r="F5" s="80"/>
      <c r="G5" s="75"/>
    </row>
    <row r="6" spans="2:7" ht="38.25" customHeight="1" thickTop="1" x14ac:dyDescent="0.2">
      <c r="B6" s="83" t="str">
        <f>AUDIT!B6</f>
        <v>Name of  Internal Assessor</v>
      </c>
      <c r="C6" s="198" t="str">
        <f>AUDIT!D6</f>
        <v>Insert Here</v>
      </c>
      <c r="D6" s="199"/>
      <c r="E6" s="199"/>
      <c r="F6" s="76" t="s">
        <v>255</v>
      </c>
      <c r="G6" s="77">
        <f>AUDIT!E5</f>
        <v>1</v>
      </c>
    </row>
    <row r="7" spans="2:7" ht="33.75" customHeight="1" thickBot="1" x14ac:dyDescent="0.25">
      <c r="B7" s="84" t="str">
        <f>AUDIT!B7</f>
        <v>Audit date / period dates</v>
      </c>
      <c r="C7" s="200" t="str">
        <f>AUDIT!D7</f>
        <v>Insert Here</v>
      </c>
      <c r="D7" s="201"/>
      <c r="E7" s="201"/>
      <c r="F7" s="78" t="s">
        <v>144</v>
      </c>
      <c r="G7" s="51">
        <f>AUDIT!E7</f>
        <v>0</v>
      </c>
    </row>
    <row r="8" spans="2:7" ht="10.5" customHeight="1" thickTop="1" thickBot="1" x14ac:dyDescent="0.25">
      <c r="B8" s="106"/>
      <c r="C8" s="107"/>
      <c r="D8" s="107"/>
      <c r="E8" s="107"/>
      <c r="F8" s="108"/>
      <c r="G8" s="108"/>
    </row>
    <row r="9" spans="2:7" ht="207.75" customHeight="1" thickTop="1" thickBot="1" x14ac:dyDescent="0.4">
      <c r="B9" s="192" t="s">
        <v>261</v>
      </c>
      <c r="C9" s="193"/>
      <c r="D9" s="193"/>
      <c r="E9" s="193"/>
      <c r="F9" s="193"/>
      <c r="G9" s="194"/>
    </row>
    <row r="10" spans="2:7" ht="9.75" customHeight="1" thickTop="1" thickBot="1" x14ac:dyDescent="0.3">
      <c r="B10" s="4"/>
      <c r="C10" s="5"/>
      <c r="D10" s="5"/>
      <c r="E10" s="5"/>
      <c r="F10" s="5"/>
      <c r="G10" s="5"/>
    </row>
    <row r="11" spans="2:7" ht="52.5" customHeight="1" thickTop="1" x14ac:dyDescent="0.25">
      <c r="B11" s="109" t="s">
        <v>258</v>
      </c>
      <c r="C11" s="33"/>
      <c r="D11" s="33"/>
      <c r="E11" s="33"/>
      <c r="F11" s="33"/>
      <c r="G11" s="34"/>
    </row>
    <row r="12" spans="2:7" ht="347.25" customHeight="1" x14ac:dyDescent="0.5">
      <c r="B12" s="189" t="s">
        <v>254</v>
      </c>
      <c r="C12" s="190"/>
      <c r="D12" s="190"/>
      <c r="E12" s="190"/>
      <c r="F12" s="190"/>
      <c r="G12" s="191"/>
    </row>
    <row r="13" spans="2:7" s="88" customFormat="1" ht="35.25" customHeight="1" thickBot="1" x14ac:dyDescent="0.5">
      <c r="B13" s="85" t="s">
        <v>257</v>
      </c>
      <c r="C13" s="86"/>
      <c r="D13" s="86"/>
      <c r="E13" s="86"/>
      <c r="F13" s="86"/>
      <c r="G13" s="87"/>
    </row>
    <row r="14" spans="2:7" s="88" customFormat="1" ht="35.25" customHeight="1" thickTop="1" x14ac:dyDescent="0.55000000000000004">
      <c r="B14" s="179" t="s">
        <v>147</v>
      </c>
      <c r="C14" s="180"/>
      <c r="D14" s="180"/>
      <c r="E14" s="181"/>
      <c r="F14" s="110" t="s">
        <v>91</v>
      </c>
      <c r="G14" s="112">
        <f>AUDIT!M10</f>
        <v>0</v>
      </c>
    </row>
    <row r="15" spans="2:7" s="88" customFormat="1" ht="35.25" customHeight="1" thickBot="1" x14ac:dyDescent="0.6">
      <c r="B15" s="176" t="s">
        <v>148</v>
      </c>
      <c r="C15" s="177"/>
      <c r="D15" s="177"/>
      <c r="E15" s="178"/>
      <c r="F15" s="111" t="s">
        <v>91</v>
      </c>
      <c r="G15" s="113">
        <f>AUDIT!N10</f>
        <v>0</v>
      </c>
    </row>
    <row r="16" spans="2:7" ht="15" customHeight="1" thickTop="1" thickBot="1" x14ac:dyDescent="0.35">
      <c r="B16" s="66"/>
      <c r="C16" s="67"/>
      <c r="D16" s="67"/>
      <c r="E16" s="67"/>
      <c r="F16" s="68"/>
      <c r="G16" s="69"/>
    </row>
    <row r="17" spans="2:8" s="88" customFormat="1" ht="36" customHeight="1" thickTop="1" thickBot="1" x14ac:dyDescent="0.5">
      <c r="B17" s="89"/>
      <c r="E17" s="90"/>
      <c r="F17" s="91"/>
      <c r="G17" s="92" t="s">
        <v>145</v>
      </c>
      <c r="H17" s="158" t="s">
        <v>184</v>
      </c>
    </row>
    <row r="18" spans="2:8" s="88" customFormat="1" ht="29.25" thickTop="1" thickBot="1" x14ac:dyDescent="0.45">
      <c r="B18" s="93" t="str">
        <f>AUDIT!B10</f>
        <v>1. OCCUPATIONAL HEALTH AND SAFETY ACT</v>
      </c>
      <c r="C18" s="94"/>
      <c r="D18" s="94"/>
      <c r="E18" s="95"/>
      <c r="F18" s="96"/>
      <c r="G18" s="97">
        <f>AUDIT!F10</f>
        <v>1</v>
      </c>
      <c r="H18" s="98">
        <f>100%-G18</f>
        <v>0</v>
      </c>
    </row>
    <row r="19" spans="2:8" s="88" customFormat="1" ht="29.25" thickTop="1" thickBot="1" x14ac:dyDescent="0.45">
      <c r="B19" s="99" t="str">
        <f>AUDIT!B11</f>
        <v>SECTION 7 : HEALTH AND SAFETY POLICY</v>
      </c>
      <c r="C19" s="100"/>
      <c r="D19" s="100"/>
      <c r="E19" s="101"/>
      <c r="F19" s="102"/>
      <c r="G19" s="103">
        <f>AUDIT!F11</f>
        <v>1</v>
      </c>
      <c r="H19" s="98">
        <f t="shared" ref="H19:H54" si="0">100%-G19</f>
        <v>0</v>
      </c>
    </row>
    <row r="20" spans="2:8" s="88" customFormat="1" ht="29.25" thickTop="1" thickBot="1" x14ac:dyDescent="0.45">
      <c r="B20" s="99" t="str">
        <f>AUDIT!B21</f>
        <v>SECTION 8: DUTIES OF EMPLOYERS TO THEIR EMPLOYEES</v>
      </c>
      <c r="C20" s="100"/>
      <c r="D20" s="100"/>
      <c r="E20" s="101"/>
      <c r="F20" s="102"/>
      <c r="G20" s="103">
        <f>AUDIT!F21</f>
        <v>1</v>
      </c>
      <c r="H20" s="98">
        <f t="shared" si="0"/>
        <v>0</v>
      </c>
    </row>
    <row r="21" spans="2:8" s="88" customFormat="1" ht="29.25" thickTop="1" thickBot="1" x14ac:dyDescent="0.45">
      <c r="B21" s="99" t="str">
        <f>AUDIT!B39</f>
        <v>SECTION 9 : GENERAL DUTIES OF EMPLOYERS – OTHER PERSONS</v>
      </c>
      <c r="C21" s="100"/>
      <c r="D21" s="100"/>
      <c r="E21" s="101"/>
      <c r="F21" s="102"/>
      <c r="G21" s="103">
        <f>AUDIT!F39</f>
        <v>1</v>
      </c>
      <c r="H21" s="98">
        <f t="shared" si="0"/>
        <v>0</v>
      </c>
    </row>
    <row r="22" spans="2:8" s="88" customFormat="1" ht="29.25" thickTop="1" thickBot="1" x14ac:dyDescent="0.45">
      <c r="B22" s="104" t="str">
        <f>AUDIT!B42</f>
        <v>SECTION 13 : DUTY TO INFORM</v>
      </c>
      <c r="C22" s="100"/>
      <c r="D22" s="100"/>
      <c r="E22" s="101"/>
      <c r="F22" s="102"/>
      <c r="G22" s="103">
        <f>AUDIT!F42</f>
        <v>1</v>
      </c>
      <c r="H22" s="98">
        <f t="shared" si="0"/>
        <v>0</v>
      </c>
    </row>
    <row r="23" spans="2:8" s="88" customFormat="1" ht="29.25" thickTop="1" thickBot="1" x14ac:dyDescent="0.45">
      <c r="B23" s="104" t="str">
        <f>AUDIT!B52</f>
        <v>SECTION 14 : GENERAL DUTIES OF EMPLOYEES</v>
      </c>
      <c r="C23" s="100"/>
      <c r="D23" s="100"/>
      <c r="E23" s="101"/>
      <c r="F23" s="102"/>
      <c r="G23" s="103">
        <f>AUDIT!F52</f>
        <v>1</v>
      </c>
      <c r="H23" s="98">
        <f t="shared" si="0"/>
        <v>0</v>
      </c>
    </row>
    <row r="24" spans="2:8" s="88" customFormat="1" ht="29.25" thickTop="1" thickBot="1" x14ac:dyDescent="0.45">
      <c r="B24" s="104" t="str">
        <f>AUDIT!B61</f>
        <v>SECTION 15 : DUTY NOT TO INTERFERE WITH, DAMAGE OR MISUSE THINGS</v>
      </c>
      <c r="C24" s="100"/>
      <c r="D24" s="100"/>
      <c r="E24" s="101"/>
      <c r="F24" s="102"/>
      <c r="G24" s="103">
        <f>AUDIT!F61</f>
        <v>1</v>
      </c>
      <c r="H24" s="98">
        <f t="shared" si="0"/>
        <v>0</v>
      </c>
    </row>
    <row r="25" spans="2:8" s="88" customFormat="1" ht="29.25" thickTop="1" thickBot="1" x14ac:dyDescent="0.45">
      <c r="B25" s="104" t="str">
        <f>AUDIT!B63</f>
        <v>SECTION 16 : CHIEF EXECUTIVE OFFICER CHARGED WITH CERTAIN DUTIES</v>
      </c>
      <c r="C25" s="100"/>
      <c r="D25" s="100"/>
      <c r="E25" s="101"/>
      <c r="F25" s="102"/>
      <c r="G25" s="103">
        <f>AUDIT!F63</f>
        <v>1</v>
      </c>
      <c r="H25" s="98">
        <f t="shared" si="0"/>
        <v>0</v>
      </c>
    </row>
    <row r="26" spans="2:8" s="88" customFormat="1" ht="29.25" thickTop="1" thickBot="1" x14ac:dyDescent="0.45">
      <c r="B26" s="117" t="str">
        <f>AUDIT!B71</f>
        <v>SECTION 17 : HEALTH &amp; SAFETY REPRESENTATIVES</v>
      </c>
      <c r="C26" s="118"/>
      <c r="D26" s="118"/>
      <c r="E26" s="119"/>
      <c r="F26" s="120"/>
      <c r="G26" s="121">
        <f>AUDIT!F71</f>
        <v>1</v>
      </c>
      <c r="H26" s="98">
        <f t="shared" si="0"/>
        <v>0</v>
      </c>
    </row>
    <row r="27" spans="2:8" s="88" customFormat="1" ht="29.25" thickTop="1" thickBot="1" x14ac:dyDescent="0.45">
      <c r="B27" s="131" t="str">
        <f>AUDIT!B84</f>
        <v>2. CONSTRUCTION REGULATIONS</v>
      </c>
      <c r="C27" s="146"/>
      <c r="D27" s="146"/>
      <c r="E27" s="147"/>
      <c r="F27" s="134"/>
      <c r="G27" s="135">
        <f>AUDIT!F84</f>
        <v>1</v>
      </c>
      <c r="H27" s="98">
        <f t="shared" si="0"/>
        <v>0</v>
      </c>
    </row>
    <row r="28" spans="2:8" s="88" customFormat="1" ht="29.25" thickTop="1" thickBot="1" x14ac:dyDescent="0.45">
      <c r="B28" s="104" t="str">
        <f>AUDIT!B85</f>
        <v>REGULATION 5: DUTIES OF A CLIENT</v>
      </c>
      <c r="C28" s="100"/>
      <c r="D28" s="100"/>
      <c r="E28" s="101"/>
      <c r="F28" s="102"/>
      <c r="G28" s="103">
        <f>AUDIT!F85</f>
        <v>1</v>
      </c>
      <c r="H28" s="98">
        <f t="shared" si="0"/>
        <v>0</v>
      </c>
    </row>
    <row r="29" spans="2:8" s="88" customFormat="1" ht="29.25" thickTop="1" thickBot="1" x14ac:dyDescent="0.45">
      <c r="B29" s="104" t="str">
        <f>AUDIT!B90</f>
        <v>REGULATION 6: DUTIES OF DESIGNER</v>
      </c>
      <c r="C29" s="100"/>
      <c r="D29" s="100"/>
      <c r="E29" s="101"/>
      <c r="F29" s="102"/>
      <c r="G29" s="103">
        <f>AUDIT!F90</f>
        <v>1</v>
      </c>
      <c r="H29" s="98">
        <f t="shared" si="0"/>
        <v>0</v>
      </c>
    </row>
    <row r="30" spans="2:8" s="88" customFormat="1" ht="29.25" thickTop="1" thickBot="1" x14ac:dyDescent="0.45">
      <c r="B30" s="126" t="str">
        <f>AUDIT!B102</f>
        <v>REGULATION : 12 TEMPORARY WORKS</v>
      </c>
      <c r="C30" s="127"/>
      <c r="D30" s="127"/>
      <c r="E30" s="128"/>
      <c r="F30" s="129"/>
      <c r="G30" s="130">
        <f>AUDIT!F102</f>
        <v>1</v>
      </c>
      <c r="H30" s="98">
        <f t="shared" si="0"/>
        <v>0</v>
      </c>
    </row>
    <row r="31" spans="2:8" s="88" customFormat="1" ht="29.25" thickTop="1" thickBot="1" x14ac:dyDescent="0.45">
      <c r="B31" s="122" t="str">
        <f>AUDIT!B104</f>
        <v>3. ELECTRICAL INSTALLATION REGULATIONS</v>
      </c>
      <c r="C31" s="123"/>
      <c r="D31" s="123"/>
      <c r="E31" s="124"/>
      <c r="F31" s="125"/>
      <c r="G31" s="97">
        <f>AUDIT!F104</f>
        <v>1</v>
      </c>
      <c r="H31" s="98">
        <f t="shared" si="0"/>
        <v>0</v>
      </c>
    </row>
    <row r="32" spans="2:8" s="88" customFormat="1" ht="29.25" thickTop="1" thickBot="1" x14ac:dyDescent="0.45">
      <c r="B32" s="104" t="str">
        <f>AUDIT!B105</f>
        <v>REGULATION 2 : RESPONSIBILITY FOR ELECTRICAL INSTALLATION</v>
      </c>
      <c r="C32" s="100"/>
      <c r="D32" s="100"/>
      <c r="E32" s="101"/>
      <c r="F32" s="102"/>
      <c r="G32" s="103">
        <f>AUDIT!F105</f>
        <v>1</v>
      </c>
      <c r="H32" s="98">
        <f t="shared" si="0"/>
        <v>0</v>
      </c>
    </row>
    <row r="33" spans="2:8" s="88" customFormat="1" ht="29.25" thickTop="1" thickBot="1" x14ac:dyDescent="0.45">
      <c r="B33" s="117" t="str">
        <f>AUDIT!B107</f>
        <v>REGULATION 3 : CERTIFICATE OF COMPLIANCE</v>
      </c>
      <c r="C33" s="118"/>
      <c r="D33" s="118"/>
      <c r="E33" s="119"/>
      <c r="F33" s="120"/>
      <c r="G33" s="121">
        <f>AUDIT!F107</f>
        <v>1</v>
      </c>
      <c r="H33" s="98">
        <f t="shared" si="0"/>
        <v>0</v>
      </c>
    </row>
    <row r="34" spans="2:8" s="88" customFormat="1" ht="29.25" thickTop="1" thickBot="1" x14ac:dyDescent="0.45">
      <c r="B34" s="131" t="str">
        <f>AUDIT!B112</f>
        <v>4. ELECTRICAL MACHINERY REGULATIONS</v>
      </c>
      <c r="C34" s="132"/>
      <c r="D34" s="132"/>
      <c r="E34" s="133"/>
      <c r="F34" s="134"/>
      <c r="G34" s="135">
        <f>AUDIT!F112</f>
        <v>1</v>
      </c>
      <c r="H34" s="98">
        <f t="shared" si="0"/>
        <v>0</v>
      </c>
    </row>
    <row r="35" spans="2:8" s="88" customFormat="1" ht="29.25" thickTop="1" thickBot="1" x14ac:dyDescent="0.45">
      <c r="B35" s="104" t="str">
        <f>AUDIT!B113</f>
        <v>REGULATION 7 : SWITCHBOARDS</v>
      </c>
      <c r="C35" s="100"/>
      <c r="D35" s="100"/>
      <c r="E35" s="101"/>
      <c r="F35" s="102"/>
      <c r="G35" s="103">
        <f>AUDIT!F113</f>
        <v>1</v>
      </c>
      <c r="H35" s="98">
        <f t="shared" si="0"/>
        <v>0</v>
      </c>
    </row>
    <row r="36" spans="2:8" s="88" customFormat="1" ht="29.25" thickTop="1" thickBot="1" x14ac:dyDescent="0.45">
      <c r="B36" s="104" t="str">
        <f>AUDIT!B115</f>
        <v>REGULATION 11 : ELECTRICAL FENCES</v>
      </c>
      <c r="C36" s="100"/>
      <c r="D36" s="100"/>
      <c r="E36" s="101"/>
      <c r="F36" s="102"/>
      <c r="G36" s="103">
        <f>AUDIT!F115</f>
        <v>1</v>
      </c>
      <c r="H36" s="98">
        <f t="shared" si="0"/>
        <v>0</v>
      </c>
    </row>
    <row r="37" spans="2:8" s="88" customFormat="1" ht="29.25" thickTop="1" thickBot="1" x14ac:dyDescent="0.45">
      <c r="B37" s="126" t="str">
        <f>AUDIT!B133</f>
        <v>REGULATION 13 : EARTHING</v>
      </c>
      <c r="C37" s="127"/>
      <c r="D37" s="127"/>
      <c r="E37" s="128"/>
      <c r="F37" s="129"/>
      <c r="G37" s="130">
        <f>AUDIT!F133</f>
        <v>1</v>
      </c>
      <c r="H37" s="98">
        <f t="shared" si="0"/>
        <v>0</v>
      </c>
    </row>
    <row r="38" spans="2:8" s="88" customFormat="1" ht="29.25" thickTop="1" thickBot="1" x14ac:dyDescent="0.45">
      <c r="B38" s="122" t="str">
        <f>AUDIT!B138</f>
        <v>5. ENVIRONMENTAL REGULATIONS FOR WORKPLACES</v>
      </c>
      <c r="C38" s="123"/>
      <c r="D38" s="123"/>
      <c r="E38" s="124"/>
      <c r="F38" s="125"/>
      <c r="G38" s="97">
        <f>AUDIT!F138</f>
        <v>1</v>
      </c>
      <c r="H38" s="98">
        <f t="shared" si="0"/>
        <v>0</v>
      </c>
    </row>
    <row r="39" spans="2:8" s="88" customFormat="1" ht="29.25" thickTop="1" thickBot="1" x14ac:dyDescent="0.45">
      <c r="B39" s="104" t="str">
        <f>AUDIT!B139</f>
        <v>REGULATION 3 : LIGHTING</v>
      </c>
      <c r="C39" s="100"/>
      <c r="D39" s="100"/>
      <c r="E39" s="101"/>
      <c r="F39" s="102"/>
      <c r="G39" s="103">
        <f>AUDIT!F139</f>
        <v>1</v>
      </c>
      <c r="H39" s="98">
        <f t="shared" si="0"/>
        <v>0</v>
      </c>
    </row>
    <row r="40" spans="2:8" s="88" customFormat="1" ht="29.25" thickTop="1" thickBot="1" x14ac:dyDescent="0.45">
      <c r="B40" s="104" t="str">
        <f>AUDIT!B152</f>
        <v>REGULATION 4 : WINDOWS</v>
      </c>
      <c r="C40" s="100"/>
      <c r="D40" s="100"/>
      <c r="E40" s="101"/>
      <c r="F40" s="102"/>
      <c r="G40" s="103">
        <f>AUDIT!F152</f>
        <v>1</v>
      </c>
      <c r="H40" s="98">
        <f t="shared" si="0"/>
        <v>0</v>
      </c>
    </row>
    <row r="41" spans="2:8" s="88" customFormat="1" ht="29.25" thickTop="1" thickBot="1" x14ac:dyDescent="0.45">
      <c r="B41" s="104" t="str">
        <f>AUDIT!B157</f>
        <v>REGULATION 5 : VENTILATION</v>
      </c>
      <c r="C41" s="100"/>
      <c r="D41" s="100"/>
      <c r="E41" s="101"/>
      <c r="F41" s="102"/>
      <c r="G41" s="103">
        <f>AUDIT!F157</f>
        <v>1</v>
      </c>
      <c r="H41" s="98">
        <f t="shared" si="0"/>
        <v>0</v>
      </c>
    </row>
    <row r="42" spans="2:8" s="88" customFormat="1" ht="29.25" thickTop="1" thickBot="1" x14ac:dyDescent="0.45">
      <c r="B42" s="104" t="str">
        <f>AUDIT!B161</f>
        <v>REGULATION 6 : HOUSEKEEPING</v>
      </c>
      <c r="C42" s="100"/>
      <c r="D42" s="100"/>
      <c r="E42" s="101"/>
      <c r="F42" s="102"/>
      <c r="G42" s="103">
        <f>AUDIT!F161</f>
        <v>1</v>
      </c>
      <c r="H42" s="98">
        <f t="shared" si="0"/>
        <v>0</v>
      </c>
    </row>
    <row r="43" spans="2:8" s="88" customFormat="1" ht="29.25" thickTop="1" thickBot="1" x14ac:dyDescent="0.45">
      <c r="B43" s="126" t="str">
        <f>AUDIT!B171</f>
        <v>REGULATION 9 : FIRE PRECAUTIONS AND MEANS OF EGRESS</v>
      </c>
      <c r="C43" s="127"/>
      <c r="D43" s="127"/>
      <c r="E43" s="128"/>
      <c r="F43" s="129"/>
      <c r="G43" s="130">
        <f>AUDIT!F171</f>
        <v>1</v>
      </c>
      <c r="H43" s="98">
        <f t="shared" si="0"/>
        <v>0</v>
      </c>
    </row>
    <row r="44" spans="2:8" s="88" customFormat="1" ht="29.25" thickTop="1" thickBot="1" x14ac:dyDescent="0.45">
      <c r="B44" s="131" t="str">
        <f>AUDIT!B189</f>
        <v>6. FACILITY REGULATIONS</v>
      </c>
      <c r="C44" s="132"/>
      <c r="D44" s="132"/>
      <c r="E44" s="133"/>
      <c r="F44" s="134"/>
      <c r="G44" s="135">
        <f>AUDIT!F189</f>
        <v>1</v>
      </c>
      <c r="H44" s="98">
        <f t="shared" si="0"/>
        <v>0</v>
      </c>
    </row>
    <row r="45" spans="2:8" s="88" customFormat="1" ht="29.25" thickTop="1" thickBot="1" x14ac:dyDescent="0.45">
      <c r="B45" s="104" t="str">
        <f>AUDIT!B190</f>
        <v>REGULATION 2 : SANITATION</v>
      </c>
      <c r="C45" s="100"/>
      <c r="D45" s="100"/>
      <c r="E45" s="101"/>
      <c r="F45" s="102"/>
      <c r="G45" s="103">
        <f>AUDIT!F190</f>
        <v>1</v>
      </c>
      <c r="H45" s="98">
        <f t="shared" si="0"/>
        <v>0</v>
      </c>
    </row>
    <row r="46" spans="2:8" s="88" customFormat="1" ht="29.25" thickTop="1" thickBot="1" x14ac:dyDescent="0.45">
      <c r="B46" s="104" t="str">
        <f>AUDIT!B200</f>
        <v>REGULATION 7 : DRINKING WATER</v>
      </c>
      <c r="C46" s="100"/>
      <c r="D46" s="100"/>
      <c r="E46" s="101"/>
      <c r="F46" s="102"/>
      <c r="G46" s="103">
        <f>AUDIT!F200</f>
        <v>1</v>
      </c>
      <c r="H46" s="98">
        <f t="shared" si="0"/>
        <v>0</v>
      </c>
    </row>
    <row r="47" spans="2:8" s="88" customFormat="1" ht="29.25" thickTop="1" thickBot="1" x14ac:dyDescent="0.45">
      <c r="B47" s="104" t="str">
        <f>AUDIT!B203</f>
        <v>REGULATION 8 : SEATS</v>
      </c>
      <c r="C47" s="100"/>
      <c r="D47" s="100"/>
      <c r="E47" s="101"/>
      <c r="F47" s="102"/>
      <c r="G47" s="103">
        <f>AUDIT!F203</f>
        <v>1</v>
      </c>
      <c r="H47" s="98">
        <f t="shared" si="0"/>
        <v>0</v>
      </c>
    </row>
    <row r="48" spans="2:8" s="88" customFormat="1" ht="29.25" thickTop="1" thickBot="1" x14ac:dyDescent="0.45">
      <c r="B48" s="117" t="str">
        <f>AUDIT!B206</f>
        <v>REGULATION 9 : CONDITION OF ROOMS AND FACILITIES</v>
      </c>
      <c r="C48" s="118"/>
      <c r="D48" s="118"/>
      <c r="E48" s="119"/>
      <c r="F48" s="120"/>
      <c r="G48" s="121">
        <f>AUDIT!F206</f>
        <v>1</v>
      </c>
      <c r="H48" s="98">
        <f t="shared" si="0"/>
        <v>0</v>
      </c>
    </row>
    <row r="49" spans="2:8" s="88" customFormat="1" ht="29.25" thickTop="1" thickBot="1" x14ac:dyDescent="0.45">
      <c r="B49" s="131" t="str">
        <f>AUDIT!B213</f>
        <v xml:space="preserve">7. PRESSURE EQUIPMENT REGULATIONS
</v>
      </c>
      <c r="C49" s="132"/>
      <c r="D49" s="132"/>
      <c r="E49" s="133"/>
      <c r="F49" s="134"/>
      <c r="G49" s="135">
        <f>AUDIT!F213</f>
        <v>1</v>
      </c>
      <c r="H49" s="98">
        <f t="shared" si="0"/>
        <v>0</v>
      </c>
    </row>
    <row r="50" spans="2:8" s="88" customFormat="1" ht="29.25" thickTop="1" thickBot="1" x14ac:dyDescent="0.45">
      <c r="B50" s="104" t="str">
        <f>AUDIT!B214</f>
        <v>REGULATION 11 : HAND-HELD FIRE EXTINGUISHERS</v>
      </c>
      <c r="C50" s="100"/>
      <c r="D50" s="100"/>
      <c r="E50" s="101"/>
      <c r="F50" s="102"/>
      <c r="G50" s="103">
        <f>AUDIT!F214</f>
        <v>1</v>
      </c>
      <c r="H50" s="98">
        <f t="shared" si="0"/>
        <v>0</v>
      </c>
    </row>
    <row r="51" spans="2:8" s="88" customFormat="1" ht="29.25" thickTop="1" thickBot="1" x14ac:dyDescent="0.45">
      <c r="B51" s="117" t="str">
        <f>AUDIT!B224</f>
        <v>REGULATION 14 : RECORD KEEPING</v>
      </c>
      <c r="C51" s="118"/>
      <c r="D51" s="118"/>
      <c r="E51" s="119"/>
      <c r="F51" s="120"/>
      <c r="G51" s="121">
        <f>AUDIT!F224</f>
        <v>1</v>
      </c>
      <c r="H51" s="98">
        <f t="shared" si="0"/>
        <v>0</v>
      </c>
    </row>
    <row r="52" spans="2:8" s="88" customFormat="1" ht="29.25" thickTop="1" thickBot="1" x14ac:dyDescent="0.45">
      <c r="B52" s="141" t="str">
        <f>AUDIT!B235</f>
        <v>8. COID ACT</v>
      </c>
      <c r="C52" s="142"/>
      <c r="D52" s="142"/>
      <c r="E52" s="143"/>
      <c r="F52" s="144"/>
      <c r="G52" s="145">
        <f>AUDIT!F235</f>
        <v>1</v>
      </c>
      <c r="H52" s="98">
        <f t="shared" si="0"/>
        <v>0</v>
      </c>
    </row>
    <row r="53" spans="2:8" s="88" customFormat="1" ht="29.25" thickTop="1" thickBot="1" x14ac:dyDescent="0.45">
      <c r="B53" s="141" t="str">
        <f>AUDIT!B238</f>
        <v>9. MANAGEMENT SYSTEM COMPLIANCE</v>
      </c>
      <c r="C53" s="142"/>
      <c r="D53" s="142"/>
      <c r="E53" s="143"/>
      <c r="F53" s="144"/>
      <c r="G53" s="145">
        <f>AUDIT!F238</f>
        <v>1</v>
      </c>
      <c r="H53" s="98">
        <f t="shared" si="0"/>
        <v>0</v>
      </c>
    </row>
    <row r="54" spans="2:8" s="88" customFormat="1" ht="29.25" thickTop="1" thickBot="1" x14ac:dyDescent="0.45">
      <c r="B54" s="136" t="str">
        <f>AUDIT!B251</f>
        <v>10. OTHER</v>
      </c>
      <c r="C54" s="137"/>
      <c r="D54" s="137"/>
      <c r="E54" s="138"/>
      <c r="F54" s="139"/>
      <c r="G54" s="140">
        <f>AUDIT!F251</f>
        <v>1</v>
      </c>
      <c r="H54" s="105">
        <f t="shared" si="0"/>
        <v>0</v>
      </c>
    </row>
    <row r="55" spans="2:8" ht="15" thickTop="1" x14ac:dyDescent="0.2"/>
    <row r="105" spans="2:8" ht="44.25" customHeight="1" thickBot="1" x14ac:dyDescent="0.25"/>
    <row r="106" spans="2:8" ht="37.5" customHeight="1" thickTop="1" x14ac:dyDescent="0.6">
      <c r="B106" s="114" t="s">
        <v>259</v>
      </c>
      <c r="C106" s="115"/>
      <c r="D106" s="115"/>
      <c r="E106" s="115"/>
      <c r="F106" s="115"/>
      <c r="G106" s="116"/>
    </row>
    <row r="107" spans="2:8" ht="408.95" customHeight="1" thickBot="1" x14ac:dyDescent="0.35">
      <c r="B107" s="182" t="s">
        <v>262</v>
      </c>
      <c r="C107" s="183"/>
      <c r="D107" s="183"/>
      <c r="E107" s="183"/>
      <c r="F107" s="183"/>
      <c r="G107" s="184"/>
      <c r="H107" s="71"/>
    </row>
    <row r="108" spans="2:8" ht="21" customHeight="1" thickTop="1" x14ac:dyDescent="0.3">
      <c r="B108" s="70"/>
      <c r="C108" s="71"/>
      <c r="D108" s="71"/>
      <c r="E108" s="71"/>
      <c r="F108" s="71"/>
      <c r="G108" s="71"/>
      <c r="H108" s="71"/>
    </row>
    <row r="109" spans="2:8" ht="93.75" customHeight="1" x14ac:dyDescent="0.2">
      <c r="B109" s="173" t="s">
        <v>260</v>
      </c>
      <c r="C109" s="174"/>
      <c r="D109" s="174"/>
      <c r="E109" s="174"/>
      <c r="F109" s="174"/>
      <c r="G109" s="175"/>
    </row>
  </sheetData>
  <sheetProtection algorithmName="SHA-512" hashValue="tOK58S2m9coOjgM7JVmrdXuKDyGKyCqSsF2fdv76Ks8zUHLt714TBxXFwsGjTsmjvY4H6cy3uhF37S+yCHXhnw==" saltValue="znx4PalKPXfSc2BFm2qBrw==" spinCount="100000" sheet="1" objects="1" scenarios="1" selectLockedCells="1"/>
  <mergeCells count="13">
    <mergeCell ref="B109:G109"/>
    <mergeCell ref="B15:E15"/>
    <mergeCell ref="B14:E14"/>
    <mergeCell ref="B107:G107"/>
    <mergeCell ref="F2:G2"/>
    <mergeCell ref="C2:E2"/>
    <mergeCell ref="B12:G12"/>
    <mergeCell ref="B9:G9"/>
    <mergeCell ref="C4:E4"/>
    <mergeCell ref="C5:E5"/>
    <mergeCell ref="C6:E6"/>
    <mergeCell ref="C7:E7"/>
    <mergeCell ref="B3:G3"/>
  </mergeCells>
  <conditionalFormatting sqref="G18:G54">
    <cfRule type="cellIs" dxfId="6" priority="5" operator="greaterThan">
      <formula>0.9</formula>
    </cfRule>
    <cfRule type="cellIs" dxfId="5" priority="6" operator="between">
      <formula>0.8</formula>
      <formula>0.9</formula>
    </cfRule>
    <cfRule type="cellIs" dxfId="4" priority="7" operator="lessThan">
      <formula>0.8</formula>
    </cfRule>
  </conditionalFormatting>
  <conditionalFormatting sqref="G6">
    <cfRule type="cellIs" dxfId="3" priority="1" operator="between">
      <formula>0.7</formula>
      <formula>0.79</formula>
    </cfRule>
    <cfRule type="cellIs" dxfId="2" priority="2" operator="lessThan">
      <formula>0.69</formula>
    </cfRule>
    <cfRule type="cellIs" dxfId="1" priority="3" operator="between">
      <formula>0.8</formula>
      <formula>0.89</formula>
    </cfRule>
    <cfRule type="cellIs" dxfId="0" priority="4" operator="greaterThan">
      <formula>0.9</formula>
    </cfRule>
  </conditionalFormatting>
  <dataValidations disablePrompts="1" count="1">
    <dataValidation type="list" allowBlank="1" showInputMessage="1" showErrorMessage="1" sqref="E18:E28" xr:uid="{00000000-0002-0000-0100-000000000000}">
      <formula1>YES</formula1>
    </dataValidation>
  </dataValidations>
  <pageMargins left="0.82677165354330717" right="0.23622047244094491" top="0.74803149606299213" bottom="0.74803149606299213" header="0.31496062992125984" footer="0.31496062992125984"/>
  <pageSetup paperSize="9" scale="37" fitToHeight="0" orientation="portrait" horizontalDpi="4294967293"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
  <sheetViews>
    <sheetView workbookViewId="0">
      <selection activeCell="E4" sqref="E4"/>
    </sheetView>
  </sheetViews>
  <sheetFormatPr defaultRowHeight="15" x14ac:dyDescent="0.25"/>
  <sheetData>
    <row r="1" spans="1:26" ht="15.75" thickTop="1" x14ac:dyDescent="0.25">
      <c r="A1" s="3" t="s">
        <v>87</v>
      </c>
      <c r="B1" t="s">
        <v>86</v>
      </c>
      <c r="Z1" s="6"/>
    </row>
    <row r="2" spans="1:26" x14ac:dyDescent="0.25">
      <c r="A2" s="1" t="s">
        <v>85</v>
      </c>
      <c r="B2" t="s">
        <v>85</v>
      </c>
    </row>
    <row r="3" spans="1:26" x14ac:dyDescent="0.25">
      <c r="A3" s="1" t="s">
        <v>86</v>
      </c>
      <c r="B3" t="s">
        <v>86</v>
      </c>
    </row>
    <row r="4" spans="1:26" ht="15.75" thickBot="1" x14ac:dyDescent="0.3">
      <c r="A4" s="2" t="s">
        <v>83</v>
      </c>
    </row>
    <row r="5" spans="1:26" ht="15.75" thickTop="1" x14ac:dyDescent="0.25"/>
  </sheetData>
  <sheetProtection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How To</vt:lpstr>
      <vt:lpstr>AUDIT</vt:lpstr>
      <vt:lpstr>MANAGEMENT SUMMARY</vt:lpstr>
      <vt:lpstr>DATA</vt:lpstr>
      <vt:lpstr>No</vt:lpstr>
      <vt:lpstr>AUDIT!Print_Area</vt:lpstr>
      <vt:lpstr>'How To'!Print_Area</vt:lpstr>
      <vt:lpstr>'MANAGEMENT SUMMARY'!Print_Area</vt:lpstr>
      <vt:lpstr>YES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Bennetts</dc:creator>
  <cp:lastModifiedBy>Bennetts</cp:lastModifiedBy>
  <cp:lastPrinted>2019-05-11T14:43:13Z</cp:lastPrinted>
  <dcterms:created xsi:type="dcterms:W3CDTF">2012-01-05T04:53:54Z</dcterms:created>
  <dcterms:modified xsi:type="dcterms:W3CDTF">2019-07-18T06:39:55Z</dcterms:modified>
</cp:coreProperties>
</file>